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900" activeTab="5"/>
  </bookViews>
  <sheets>
    <sheet name=" EMPTY-MIA ΧΩΡΑ" sheetId="1" r:id="rId1"/>
    <sheet name="ΕΝΤΥΠΟ ΕΓΚΡΙΣΗΣ 1" sheetId="2" r:id="rId2"/>
    <sheet name="EMPTY-ΔΥΟ ΧΩΡΕΣ" sheetId="3" r:id="rId3"/>
    <sheet name="ΕΝΤΥΠΟ ΕΓΚΡΙΣΗΣ 2" sheetId="4" r:id="rId4"/>
    <sheet name="ΒΕΒΑΙΩΣΗ ΓΕΥΜΑΤΩΝ" sheetId="5" r:id="rId5"/>
    <sheet name="ΔΙΚΑΙΟΛΟΓΗΤΙΚΑ ΕΓΓΡΑΦΑ" sheetId="6" r:id="rId6"/>
  </sheets>
  <definedNames>
    <definedName name="_36320A99D9BD2F23C225821D00356E8D?OpenDocument" localSheetId="0">' EMPTY-MIA ΧΩΡΑ'!#REF!</definedName>
    <definedName name="_36320A99D9BD2F23C225821D00356E8D?OpenDocument" localSheetId="2">'EMPTY-ΔΥΟ ΧΩΡΕΣ'!#REF!</definedName>
    <definedName name="_xlnm.Print_Area" localSheetId="0">' EMPTY-MIA ΧΩΡΑ'!$A$1:$O$49</definedName>
    <definedName name="_xlnm.Print_Area" localSheetId="2">'EMPTY-ΔΥΟ ΧΩΡΕΣ'!$A$1:$O$49</definedName>
  </definedNames>
  <calcPr fullCalcOnLoad="1"/>
</workbook>
</file>

<file path=xl/sharedStrings.xml><?xml version="1.0" encoding="utf-8"?>
<sst xmlns="http://schemas.openxmlformats.org/spreadsheetml/2006/main" count="2250" uniqueCount="1004">
  <si>
    <t>ΚΑΤΑΣΤΑΣΗ ΕΞΟΔΩΝ ΥΠΗΡΕΣΙΑΚΩΝ ΤΑΞΙΔΙΩΝ ΣΤΟ ΕΞΩΤΕΡΙΚΟ (1)</t>
  </si>
  <si>
    <t>ΑΝΑΧΩΡΗΣΗ</t>
  </si>
  <si>
    <t>Εξηγήσεις</t>
  </si>
  <si>
    <t>Τόπος</t>
  </si>
  <si>
    <t>Χ</t>
  </si>
  <si>
    <t>Ημερ.</t>
  </si>
  <si>
    <t>Ώρα</t>
  </si>
  <si>
    <t>ΕΠΙΔΟΜΑ ΣΥΝΤΗΡΗΣΗΣ(5)</t>
  </si>
  <si>
    <t>Ολικά Έξοδα Διακίνησης</t>
  </si>
  <si>
    <t>ΠΟΣΟ                        €</t>
  </si>
  <si>
    <t>ΑΛΛΑ   ΕΞΟΔΑ (6)</t>
  </si>
  <si>
    <t>Ολικά Έξοδα Συντήρησης</t>
  </si>
  <si>
    <t>Περιγραφή</t>
  </si>
  <si>
    <t>€</t>
  </si>
  <si>
    <t xml:space="preserve">Για Επίσημη Χρήση </t>
  </si>
  <si>
    <t>Ολικό Άλλων Εξόδων</t>
  </si>
  <si>
    <t>Μείον Προκαταβολή από το Γενικό Λογιστήριο</t>
  </si>
  <si>
    <t>Υπόλοιπο προς Πληρωμή / Είσπραξη</t>
  </si>
  <si>
    <t>Αρ. Δελτίου Πληρωμής/Είσπραξης</t>
  </si>
  <si>
    <t>Β ε β α ι ώ ν ω ότι η πιο πάνω κατάσταση δαπανών είναι ορθή</t>
  </si>
  <si>
    <t>Μεταφορέας</t>
  </si>
  <si>
    <t>Ημερομηνία                            Από - Μέχρι</t>
  </si>
  <si>
    <t>Ισοτιμία                   €</t>
  </si>
  <si>
    <t>Υπογραφή Λειτουργού</t>
  </si>
  <si>
    <t>( Έντυπο Γ.Λ. 16Β)</t>
  </si>
  <si>
    <t>Ολικό Επιδομάτων και Εξόδων</t>
  </si>
  <si>
    <r>
      <t xml:space="preserve">ΠΤΗΣΕΙΣ   /   ΔΡΟΜΟΛΟΓΙΟ </t>
    </r>
    <r>
      <rPr>
        <sz val="12"/>
        <color indexed="8"/>
        <rFont val="Arial"/>
        <family val="2"/>
      </rPr>
      <t>(4)</t>
    </r>
  </si>
  <si>
    <t>Ημερομηνία……/….../…......</t>
  </si>
  <si>
    <t>AFGHANISTAN</t>
  </si>
  <si>
    <t>Kabul</t>
  </si>
  <si>
    <t>ALBANIA</t>
  </si>
  <si>
    <t>Tirana</t>
  </si>
  <si>
    <t>ALGERIA</t>
  </si>
  <si>
    <t>Algiers</t>
  </si>
  <si>
    <t>Oran</t>
  </si>
  <si>
    <t>ANDORA</t>
  </si>
  <si>
    <t>ANGOLA</t>
  </si>
  <si>
    <t>Luanda</t>
  </si>
  <si>
    <t>ANGUILLA</t>
  </si>
  <si>
    <t xml:space="preserve">   15 Dec. – 14 Apr.</t>
  </si>
  <si>
    <t xml:space="preserve">   15 Apr. – 14 Dec.</t>
  </si>
  <si>
    <t>ANTIGUA AND BARBUDA</t>
  </si>
  <si>
    <t>1 Apr.-30 Nov.</t>
  </si>
  <si>
    <t>1 Dec.-31 Mar.</t>
  </si>
  <si>
    <t>ARGENTINA</t>
  </si>
  <si>
    <t>Buenos Aires</t>
  </si>
  <si>
    <t>Bariloche</t>
  </si>
  <si>
    <t>Ushuaia</t>
  </si>
  <si>
    <t>Cordoba</t>
  </si>
  <si>
    <t>Mendoza</t>
  </si>
  <si>
    <t>Neuquen</t>
  </si>
  <si>
    <t>ARMENIA</t>
  </si>
  <si>
    <t>Yerevan</t>
  </si>
  <si>
    <t>ARUBA</t>
  </si>
  <si>
    <t xml:space="preserve">   16 Dec. – 14 Apr.</t>
  </si>
  <si>
    <t xml:space="preserve">   15 Apr. – 15 Dec.</t>
  </si>
  <si>
    <t>AUSTRALIA</t>
  </si>
  <si>
    <t>Canberra, Melbourne &amp; Sydney</t>
  </si>
  <si>
    <t>AUSTRIA</t>
  </si>
  <si>
    <t>AZERBAIJAN</t>
  </si>
  <si>
    <t>Baku</t>
  </si>
  <si>
    <t>BAHAMAS</t>
  </si>
  <si>
    <t xml:space="preserve">   20 Dec. - 20 Apr.</t>
  </si>
  <si>
    <t xml:space="preserve">   21 Apr. - 19 Dec.</t>
  </si>
  <si>
    <t>BAHRAIN</t>
  </si>
  <si>
    <t>BANGLADESH</t>
  </si>
  <si>
    <t>Dhaka</t>
  </si>
  <si>
    <t>Chittagong</t>
  </si>
  <si>
    <t>Cox's Bazaar</t>
  </si>
  <si>
    <t>BARBADOS</t>
  </si>
  <si>
    <t xml:space="preserve">   16 Dec. - 15 Apr.</t>
  </si>
  <si>
    <t xml:space="preserve">   16 Apr. - 15 Dec.</t>
  </si>
  <si>
    <t>BELARUS</t>
  </si>
  <si>
    <t>Minsk</t>
  </si>
  <si>
    <t>BELGIUM</t>
  </si>
  <si>
    <t>BELIZE</t>
  </si>
  <si>
    <t>Belize City</t>
  </si>
  <si>
    <t>BENIN</t>
  </si>
  <si>
    <t>Cotonou</t>
  </si>
  <si>
    <t>BHUTAN</t>
  </si>
  <si>
    <t>Thimphu</t>
  </si>
  <si>
    <t>BOLIVIA</t>
  </si>
  <si>
    <t>La Paz</t>
  </si>
  <si>
    <t>Santa Cruz</t>
  </si>
  <si>
    <t>Cochabamba</t>
  </si>
  <si>
    <t>BOSNIA – HERZEGOVINA</t>
  </si>
  <si>
    <t>Sarajevo</t>
  </si>
  <si>
    <t>Banja Luka</t>
  </si>
  <si>
    <t>Mostar</t>
  </si>
  <si>
    <t>BOTSWANA</t>
  </si>
  <si>
    <t>Gaborone</t>
  </si>
  <si>
    <t>Kasane</t>
  </si>
  <si>
    <t>Francistown</t>
  </si>
  <si>
    <t>Maun</t>
  </si>
  <si>
    <t>Selebi-Phikwe</t>
  </si>
  <si>
    <t>BRAZIL</t>
  </si>
  <si>
    <t>Brasilia</t>
  </si>
  <si>
    <t>Sao Paulo</t>
  </si>
  <si>
    <t>Rio De Janeiro</t>
  </si>
  <si>
    <t>BRUNEI</t>
  </si>
  <si>
    <t>All Areas</t>
  </si>
  <si>
    <t>BULGARIA</t>
  </si>
  <si>
    <t>Sofia</t>
  </si>
  <si>
    <t>Burgas, Plovdiv, Stara Zagora, Varna</t>
  </si>
  <si>
    <t>BURKINA FASO</t>
  </si>
  <si>
    <t>Ouagadougou</t>
  </si>
  <si>
    <t>BURUNDI</t>
  </si>
  <si>
    <t>Bujumbura</t>
  </si>
  <si>
    <t>CAMBODIA</t>
  </si>
  <si>
    <t>Phnom Penh</t>
  </si>
  <si>
    <t>Siem Reap</t>
  </si>
  <si>
    <t>Sihanoukville</t>
  </si>
  <si>
    <t>CAMEROON</t>
  </si>
  <si>
    <t>Yaounde</t>
  </si>
  <si>
    <t>Douala</t>
  </si>
  <si>
    <t>CANADA</t>
  </si>
  <si>
    <t>Ottawa</t>
  </si>
  <si>
    <t>Toronto</t>
  </si>
  <si>
    <t>Montreal</t>
  </si>
  <si>
    <t>Vancouver</t>
  </si>
  <si>
    <t>Calgary</t>
  </si>
  <si>
    <t>CANARY ISLANDS</t>
  </si>
  <si>
    <t>CAPE VERDE</t>
  </si>
  <si>
    <t>Praia</t>
  </si>
  <si>
    <t>Mindelo</t>
  </si>
  <si>
    <t>Santa Maria</t>
  </si>
  <si>
    <t>CAYMAN  ISLANDS</t>
  </si>
  <si>
    <t xml:space="preserve">   1 Dec. - 30 Apr.</t>
  </si>
  <si>
    <t xml:space="preserve">   1 May - 30 Nov.</t>
  </si>
  <si>
    <t>CENTRAL AFRICAN REPUBLIC</t>
  </si>
  <si>
    <t>Bangui</t>
  </si>
  <si>
    <t>CHAD</t>
  </si>
  <si>
    <t>N'djamena</t>
  </si>
  <si>
    <t>CHILE</t>
  </si>
  <si>
    <t>Santiago</t>
  </si>
  <si>
    <t>CHINA</t>
  </si>
  <si>
    <t>Beijing</t>
  </si>
  <si>
    <t>Guangzhou</t>
  </si>
  <si>
    <t>Hangzhou</t>
  </si>
  <si>
    <t>Shanghai</t>
  </si>
  <si>
    <t>Tianjin</t>
  </si>
  <si>
    <t>COLOMBIA</t>
  </si>
  <si>
    <t>Bogota</t>
  </si>
  <si>
    <t>Cartagena</t>
  </si>
  <si>
    <t>Cali</t>
  </si>
  <si>
    <t>Santa Marta</t>
  </si>
  <si>
    <t>Bucaramanga</t>
  </si>
  <si>
    <t>Medellin</t>
  </si>
  <si>
    <t>Barranquilla</t>
  </si>
  <si>
    <t>Buenaventura</t>
  </si>
  <si>
    <t>COMOROS</t>
  </si>
  <si>
    <t>Moroni</t>
  </si>
  <si>
    <t>CONGO</t>
  </si>
  <si>
    <t>Brazzaville</t>
  </si>
  <si>
    <t>Pointe-Noire</t>
  </si>
  <si>
    <t>CONGO, DEMOCRATIC REP.</t>
  </si>
  <si>
    <t>Kinshasa</t>
  </si>
  <si>
    <t>Mbuji-Mayi</t>
  </si>
  <si>
    <t>Matadi</t>
  </si>
  <si>
    <t>Bukavu, Goma</t>
  </si>
  <si>
    <t>Lubumbashi</t>
  </si>
  <si>
    <t>Kananga</t>
  </si>
  <si>
    <t>Bandundu</t>
  </si>
  <si>
    <t>COOK ISLANDS</t>
  </si>
  <si>
    <t>Rarotonga</t>
  </si>
  <si>
    <t>COSTA RICA</t>
  </si>
  <si>
    <t>San Jose</t>
  </si>
  <si>
    <t>COTE D'  IVOIRE</t>
  </si>
  <si>
    <t>Abidjan</t>
  </si>
  <si>
    <t>Yamoussokro</t>
  </si>
  <si>
    <t>San Pedro</t>
  </si>
  <si>
    <t>Grand Bassam</t>
  </si>
  <si>
    <t>CROATIA</t>
  </si>
  <si>
    <t>Zagreb</t>
  </si>
  <si>
    <t>Dubrovnik</t>
  </si>
  <si>
    <t>CUBA</t>
  </si>
  <si>
    <t>Havana</t>
  </si>
  <si>
    <t>CZECH REPUBLIC</t>
  </si>
  <si>
    <t>Prague</t>
  </si>
  <si>
    <t>Karlovy Vary</t>
  </si>
  <si>
    <t>Cesky Krumlov</t>
  </si>
  <si>
    <t>Brno</t>
  </si>
  <si>
    <t>DENMARK</t>
  </si>
  <si>
    <t>DJIBOUTI</t>
  </si>
  <si>
    <t>Djibouti</t>
  </si>
  <si>
    <t>DOMINICA</t>
  </si>
  <si>
    <t>DOMINICAN REPUBLIC</t>
  </si>
  <si>
    <t>Santo Domingo</t>
  </si>
  <si>
    <t>ECUADOR</t>
  </si>
  <si>
    <t>Quito</t>
  </si>
  <si>
    <t>Guayaquil</t>
  </si>
  <si>
    <t>Cuenca</t>
  </si>
  <si>
    <t>Galapagos</t>
  </si>
  <si>
    <t>EGYPT</t>
  </si>
  <si>
    <t>Cairo</t>
  </si>
  <si>
    <t>Alexandria</t>
  </si>
  <si>
    <t>Sharm El Sheikh</t>
  </si>
  <si>
    <t>EL SALVADOR</t>
  </si>
  <si>
    <t>San Salvador</t>
  </si>
  <si>
    <t>EQUATORIAL GUINEA</t>
  </si>
  <si>
    <t>Malabo</t>
  </si>
  <si>
    <t>Bata</t>
  </si>
  <si>
    <t>ERITREA</t>
  </si>
  <si>
    <t>Asmara</t>
  </si>
  <si>
    <t>Massawa</t>
  </si>
  <si>
    <t>ESTONIA</t>
  </si>
  <si>
    <t>ETHIOPIA</t>
  </si>
  <si>
    <t>Addis Ababa</t>
  </si>
  <si>
    <t>FIJI</t>
  </si>
  <si>
    <t>Suva</t>
  </si>
  <si>
    <t>Coral Coast</t>
  </si>
  <si>
    <t>Nadi</t>
  </si>
  <si>
    <t>FINLAND</t>
  </si>
  <si>
    <t>Helsinki</t>
  </si>
  <si>
    <t>Skopje</t>
  </si>
  <si>
    <t>FRANCE</t>
  </si>
  <si>
    <t>Paris</t>
  </si>
  <si>
    <t>GABON</t>
  </si>
  <si>
    <t>Libreville</t>
  </si>
  <si>
    <t>Port Gentil</t>
  </si>
  <si>
    <t>Francesville</t>
  </si>
  <si>
    <t>Lambarene</t>
  </si>
  <si>
    <t>GAMBIA</t>
  </si>
  <si>
    <t>Banjul</t>
  </si>
  <si>
    <t>GEORGIA</t>
  </si>
  <si>
    <t>Tbilisi</t>
  </si>
  <si>
    <t>GERMANY</t>
  </si>
  <si>
    <t>Berlin</t>
  </si>
  <si>
    <t>Hamburg</t>
  </si>
  <si>
    <t>Munich</t>
  </si>
  <si>
    <t>Bonn</t>
  </si>
  <si>
    <t>GHANA</t>
  </si>
  <si>
    <t>Accra</t>
  </si>
  <si>
    <t>Akosombo</t>
  </si>
  <si>
    <t>GREECE</t>
  </si>
  <si>
    <t>Athens</t>
  </si>
  <si>
    <t>Thessaloniki</t>
  </si>
  <si>
    <t>GRENADA</t>
  </si>
  <si>
    <t xml:space="preserve">   15 Dec. - 15 Apr.</t>
  </si>
  <si>
    <t xml:space="preserve">   16 Apr. - 14 Dec.</t>
  </si>
  <si>
    <t>GUAM</t>
  </si>
  <si>
    <t>GUATEMALA</t>
  </si>
  <si>
    <t>Guatemala City</t>
  </si>
  <si>
    <t>GUINEA</t>
  </si>
  <si>
    <t>Conakry</t>
  </si>
  <si>
    <t>GUINEA BISSAU</t>
  </si>
  <si>
    <t>Bissau</t>
  </si>
  <si>
    <t>GUYANA</t>
  </si>
  <si>
    <t>Georgetown</t>
  </si>
  <si>
    <t>HAITI</t>
  </si>
  <si>
    <t>Port-Au-Prince</t>
  </si>
  <si>
    <t>HONDURAS</t>
  </si>
  <si>
    <t xml:space="preserve">Tegucigalpa </t>
  </si>
  <si>
    <t>San Pedro Sula</t>
  </si>
  <si>
    <t>HONG KONG</t>
  </si>
  <si>
    <t>HUNGARY</t>
  </si>
  <si>
    <t>ICELAND</t>
  </si>
  <si>
    <t xml:space="preserve">   May - Sept.</t>
  </si>
  <si>
    <t xml:space="preserve">   Oct. - Apr.</t>
  </si>
  <si>
    <t>INDIA</t>
  </si>
  <si>
    <t>New Delhi</t>
  </si>
  <si>
    <t xml:space="preserve">   April - August</t>
  </si>
  <si>
    <t xml:space="preserve">   September - March</t>
  </si>
  <si>
    <t>Mumbai (Bombay)</t>
  </si>
  <si>
    <t>Jaipur</t>
  </si>
  <si>
    <t>INDONESIA</t>
  </si>
  <si>
    <t xml:space="preserve">Jakarta </t>
  </si>
  <si>
    <t>Balik Papan</t>
  </si>
  <si>
    <t>IRAN</t>
  </si>
  <si>
    <t>Tehran</t>
  </si>
  <si>
    <t>IRAQ</t>
  </si>
  <si>
    <t>Baghdad</t>
  </si>
  <si>
    <t>IRELAND</t>
  </si>
  <si>
    <t>ISRAEL</t>
  </si>
  <si>
    <t>Tel Aviv</t>
  </si>
  <si>
    <t>Haifa</t>
  </si>
  <si>
    <t>Herzliya</t>
  </si>
  <si>
    <t>Jerusalem</t>
  </si>
  <si>
    <t>Tiberias</t>
  </si>
  <si>
    <t>ITALY</t>
  </si>
  <si>
    <t>Rome</t>
  </si>
  <si>
    <t>Florence</t>
  </si>
  <si>
    <t>Milan</t>
  </si>
  <si>
    <t>Venice</t>
  </si>
  <si>
    <t>JAMAICA</t>
  </si>
  <si>
    <t>Kingston</t>
  </si>
  <si>
    <t>JAPAN</t>
  </si>
  <si>
    <t>Tokyo</t>
  </si>
  <si>
    <t>Kyoto</t>
  </si>
  <si>
    <t>Osaka</t>
  </si>
  <si>
    <t>Yokohama</t>
  </si>
  <si>
    <t>JORDAN</t>
  </si>
  <si>
    <t>Amman</t>
  </si>
  <si>
    <t>KAZAKHSTAN</t>
  </si>
  <si>
    <t xml:space="preserve">Atyrau </t>
  </si>
  <si>
    <t>KENYA</t>
  </si>
  <si>
    <t>Nairobi</t>
  </si>
  <si>
    <t>Mombasa</t>
  </si>
  <si>
    <t>KIRIBATI</t>
  </si>
  <si>
    <t>Christmas Island</t>
  </si>
  <si>
    <t>Outer Islands</t>
  </si>
  <si>
    <t>KOREA, DEM. PEOPLE'S REP.</t>
  </si>
  <si>
    <t>Pyongyang</t>
  </si>
  <si>
    <t>KOREA, REP. OF</t>
  </si>
  <si>
    <t>Seoul</t>
  </si>
  <si>
    <t>Cheju Island</t>
  </si>
  <si>
    <t>KUWAIT</t>
  </si>
  <si>
    <t>KYRGYZSTAN</t>
  </si>
  <si>
    <t>Bishkek</t>
  </si>
  <si>
    <t>LAO PEOPLE'S DEM. REP.</t>
  </si>
  <si>
    <t>Vientiane</t>
  </si>
  <si>
    <t>Luang Prabang</t>
  </si>
  <si>
    <t>LATVIA</t>
  </si>
  <si>
    <t>Riga</t>
  </si>
  <si>
    <t>LEBANON</t>
  </si>
  <si>
    <t>Greater Beirut</t>
  </si>
  <si>
    <t>Al Metn</t>
  </si>
  <si>
    <t>LESOTHO</t>
  </si>
  <si>
    <t>Maseru</t>
  </si>
  <si>
    <t>LIBERIA</t>
  </si>
  <si>
    <t>Monrovia</t>
  </si>
  <si>
    <t>Tripoli</t>
  </si>
  <si>
    <t>LICHTENSTEIN</t>
  </si>
  <si>
    <t>LITHUANIA</t>
  </si>
  <si>
    <t>Vilnius</t>
  </si>
  <si>
    <t>LUXEMBOURG</t>
  </si>
  <si>
    <t>MACAU</t>
  </si>
  <si>
    <t>MADAGASCAR</t>
  </si>
  <si>
    <t>Antananarivo</t>
  </si>
  <si>
    <t>Nosy-Be</t>
  </si>
  <si>
    <t>MALAWI</t>
  </si>
  <si>
    <t>Lilongwe</t>
  </si>
  <si>
    <t>Mangochi</t>
  </si>
  <si>
    <t>Blantyre</t>
  </si>
  <si>
    <t>MALAYSIA</t>
  </si>
  <si>
    <t>Kuala Lumpur</t>
  </si>
  <si>
    <t>MALDIVES</t>
  </si>
  <si>
    <t>Male</t>
  </si>
  <si>
    <t>MALI</t>
  </si>
  <si>
    <t>Bamako</t>
  </si>
  <si>
    <t>MALTA</t>
  </si>
  <si>
    <t>MARSHALL ISLANDS</t>
  </si>
  <si>
    <t>Majuro</t>
  </si>
  <si>
    <t>MAURITANIA</t>
  </si>
  <si>
    <t>Nouakchott</t>
  </si>
  <si>
    <t>MAURITIUS</t>
  </si>
  <si>
    <t>Port Louis/Mauritius</t>
  </si>
  <si>
    <t>MEXICO</t>
  </si>
  <si>
    <t>Mexico City</t>
  </si>
  <si>
    <t>Acapulco, Guerrero</t>
  </si>
  <si>
    <t>Cancun, Quintana Roo</t>
  </si>
  <si>
    <t>Monterrey, Nuevo Leon</t>
  </si>
  <si>
    <t xml:space="preserve">Puerto Vallarta, Jalisco      </t>
  </si>
  <si>
    <t>MICRONESIA</t>
  </si>
  <si>
    <t>Kosrae</t>
  </si>
  <si>
    <t>Yap</t>
  </si>
  <si>
    <t>Ponape</t>
  </si>
  <si>
    <t>Truk</t>
  </si>
  <si>
    <t>MOLDOVA, REPUBLIC OF</t>
  </si>
  <si>
    <t>Chisinau</t>
  </si>
  <si>
    <t>MONACO</t>
  </si>
  <si>
    <t>MONGOLIA</t>
  </si>
  <si>
    <t>Ulaanbaatar</t>
  </si>
  <si>
    <t>MONTENEGRO</t>
  </si>
  <si>
    <t>Podgorica</t>
  </si>
  <si>
    <t>MONTSERRAT</t>
  </si>
  <si>
    <t>MOROCCO</t>
  </si>
  <si>
    <t>Rabat</t>
  </si>
  <si>
    <t>Casablanca</t>
  </si>
  <si>
    <t>Fes</t>
  </si>
  <si>
    <t>Marrakech</t>
  </si>
  <si>
    <t>MOZAMBIQUE</t>
  </si>
  <si>
    <t>Maputo</t>
  </si>
  <si>
    <t>Pemba</t>
  </si>
  <si>
    <t>Beira</t>
  </si>
  <si>
    <t>MYANMAR</t>
  </si>
  <si>
    <t>Naypyitaw</t>
  </si>
  <si>
    <t xml:space="preserve">Mandalay  </t>
  </si>
  <si>
    <t>Nyaungoo-Bagan</t>
  </si>
  <si>
    <t>NAMIBIA</t>
  </si>
  <si>
    <t>Windhoek</t>
  </si>
  <si>
    <t>Walvis Bay</t>
  </si>
  <si>
    <t>Katima Mulilo</t>
  </si>
  <si>
    <t>Keetmanshoop</t>
  </si>
  <si>
    <t>NAURU</t>
  </si>
  <si>
    <t>NEPAL</t>
  </si>
  <si>
    <t>Kathmandu</t>
  </si>
  <si>
    <t>Pokhara and Lumbini</t>
  </si>
  <si>
    <t>NETHERLANDS</t>
  </si>
  <si>
    <t>NETHERLANDS ANTILLES</t>
  </si>
  <si>
    <t>Curacao</t>
  </si>
  <si>
    <t xml:space="preserve">   16 Dec. - 14 Apr.</t>
  </si>
  <si>
    <t xml:space="preserve">   15 Apr. - 15 Dec.</t>
  </si>
  <si>
    <t>St. Maarten</t>
  </si>
  <si>
    <t>NEW ZEALAND</t>
  </si>
  <si>
    <t>NICARAGUA</t>
  </si>
  <si>
    <t>Managua</t>
  </si>
  <si>
    <t>NIGER</t>
  </si>
  <si>
    <t>Niamey</t>
  </si>
  <si>
    <t>NIGERIA</t>
  </si>
  <si>
    <t xml:space="preserve">Abuja </t>
  </si>
  <si>
    <t xml:space="preserve">Lagos </t>
  </si>
  <si>
    <t xml:space="preserve">Port Harcourt </t>
  </si>
  <si>
    <t xml:space="preserve">NIUE </t>
  </si>
  <si>
    <t>NORWAY</t>
  </si>
  <si>
    <t>OMAN</t>
  </si>
  <si>
    <t>Muscat</t>
  </si>
  <si>
    <t>PAKISTAN</t>
  </si>
  <si>
    <t>PALAU</t>
  </si>
  <si>
    <t>PANAMA</t>
  </si>
  <si>
    <t>Panama City</t>
  </si>
  <si>
    <t>PAPUA NEW GUINEA</t>
  </si>
  <si>
    <t>Port Moresby</t>
  </si>
  <si>
    <t>PARAGUAY</t>
  </si>
  <si>
    <t>Asuncion</t>
  </si>
  <si>
    <t>PERU</t>
  </si>
  <si>
    <t>Lima</t>
  </si>
  <si>
    <t>Cuzco</t>
  </si>
  <si>
    <t>PHILIPPINES</t>
  </si>
  <si>
    <t>Metro Manila</t>
  </si>
  <si>
    <t>POLAND</t>
  </si>
  <si>
    <t>Warsaw</t>
  </si>
  <si>
    <t>PORTUGAL</t>
  </si>
  <si>
    <t>Lisbon</t>
  </si>
  <si>
    <t>Porto</t>
  </si>
  <si>
    <t>PUERTO RICO</t>
  </si>
  <si>
    <t xml:space="preserve">   20 Dec. - 30 Apr.</t>
  </si>
  <si>
    <t xml:space="preserve">   1 May - 20 Dec.</t>
  </si>
  <si>
    <t>QATAR</t>
  </si>
  <si>
    <t>ROMANIA</t>
  </si>
  <si>
    <t>Bucharest</t>
  </si>
  <si>
    <t>RUSSIAN FEDERATION</t>
  </si>
  <si>
    <t>Moscow</t>
  </si>
  <si>
    <t>St. Petersburg</t>
  </si>
  <si>
    <t>Vladivostok</t>
  </si>
  <si>
    <t>RWANDA</t>
  </si>
  <si>
    <t>Kigali</t>
  </si>
  <si>
    <t>SAINT KITTS AND NEVIS</t>
  </si>
  <si>
    <t xml:space="preserve">   15 Dec. - 14 Apr.</t>
  </si>
  <si>
    <t xml:space="preserve">   15 Apr. - 14 Dec.</t>
  </si>
  <si>
    <t>SAINT LUCIA</t>
  </si>
  <si>
    <t>SAINT VINCENT-GRENADINES</t>
  </si>
  <si>
    <t>SAMOA</t>
  </si>
  <si>
    <t>SAO TOME AND PRINCIPE</t>
  </si>
  <si>
    <t>SAUDI ARABIA</t>
  </si>
  <si>
    <t xml:space="preserve">Riyadh </t>
  </si>
  <si>
    <t>Al-Khobar</t>
  </si>
  <si>
    <t>Jeddah</t>
  </si>
  <si>
    <t>SENEGAL</t>
  </si>
  <si>
    <t>Dakar</t>
  </si>
  <si>
    <t>M'Bour</t>
  </si>
  <si>
    <t xml:space="preserve">SERBIA </t>
  </si>
  <si>
    <t>Belgrade</t>
  </si>
  <si>
    <t>Pristina</t>
  </si>
  <si>
    <t>SEYCHELLES</t>
  </si>
  <si>
    <t>SIERRA LEONE</t>
  </si>
  <si>
    <t>Freetown</t>
  </si>
  <si>
    <t>SINGAPORE</t>
  </si>
  <si>
    <t>SLOVAK REPUBLIC</t>
  </si>
  <si>
    <t>Bratislava</t>
  </si>
  <si>
    <t>SLOVENIA</t>
  </si>
  <si>
    <t>SOLOMON ISLANDS</t>
  </si>
  <si>
    <t>Honiara</t>
  </si>
  <si>
    <t>Gizo</t>
  </si>
  <si>
    <t>Auki</t>
  </si>
  <si>
    <t>SOMALIA</t>
  </si>
  <si>
    <t>SOUTH AFRICA</t>
  </si>
  <si>
    <t>Pretoria</t>
  </si>
  <si>
    <t>Johannesburg</t>
  </si>
  <si>
    <t>Capetown</t>
  </si>
  <si>
    <t>Durban</t>
  </si>
  <si>
    <t>East London</t>
  </si>
  <si>
    <t xml:space="preserve">SOUTH SUDAN </t>
  </si>
  <si>
    <t>Juba</t>
  </si>
  <si>
    <t>Torit</t>
  </si>
  <si>
    <t>SPAIN</t>
  </si>
  <si>
    <t>Madrid</t>
  </si>
  <si>
    <t>Barcelona</t>
  </si>
  <si>
    <t>SRI LANKA</t>
  </si>
  <si>
    <t>Colombo</t>
  </si>
  <si>
    <t>SUDAN</t>
  </si>
  <si>
    <t>Khartoum</t>
  </si>
  <si>
    <t>Port Sudan</t>
  </si>
  <si>
    <t>SURINAME</t>
  </si>
  <si>
    <t>Mbabane</t>
  </si>
  <si>
    <t>Ezulwini</t>
  </si>
  <si>
    <t>SWEDEN</t>
  </si>
  <si>
    <t>Stockholm</t>
  </si>
  <si>
    <t>SWITZERLAND</t>
  </si>
  <si>
    <t>Damascus</t>
  </si>
  <si>
    <t>Lattakia</t>
  </si>
  <si>
    <t>Homs</t>
  </si>
  <si>
    <t>Aleppo</t>
  </si>
  <si>
    <t>TAJIKISTAN</t>
  </si>
  <si>
    <t>Dushanbe</t>
  </si>
  <si>
    <t>TANZANIA,  UNITED REPUBLIC OF</t>
  </si>
  <si>
    <t>Dar es Salaam</t>
  </si>
  <si>
    <t>Mwanza</t>
  </si>
  <si>
    <t>Zanzibar</t>
  </si>
  <si>
    <t>THAILAND</t>
  </si>
  <si>
    <t>Bangkok</t>
  </si>
  <si>
    <t>Cha Am</t>
  </si>
  <si>
    <t>Chiang Mai</t>
  </si>
  <si>
    <t>Hua Hin</t>
  </si>
  <si>
    <t xml:space="preserve">Pattaya </t>
  </si>
  <si>
    <t>Phuket</t>
  </si>
  <si>
    <t>TIMOR-LESTE</t>
  </si>
  <si>
    <t>Dili</t>
  </si>
  <si>
    <t>TOGO</t>
  </si>
  <si>
    <t>Lome</t>
  </si>
  <si>
    <t>TOKELAU</t>
  </si>
  <si>
    <t>TONGA</t>
  </si>
  <si>
    <t>Nuku´Alofa</t>
  </si>
  <si>
    <t>Vava´u</t>
  </si>
  <si>
    <t>TRINIDAD AND TOBAGO</t>
  </si>
  <si>
    <t>Trinidad</t>
  </si>
  <si>
    <t>Tobago</t>
  </si>
  <si>
    <t>TUNISIA</t>
  </si>
  <si>
    <t>Tunis</t>
  </si>
  <si>
    <t>TURKEY</t>
  </si>
  <si>
    <t>Ankara</t>
  </si>
  <si>
    <t>Antalya</t>
  </si>
  <si>
    <t>Constantinoupoli</t>
  </si>
  <si>
    <t>Smyrne</t>
  </si>
  <si>
    <t>TURKMENISTAN</t>
  </si>
  <si>
    <t>Ashgabat</t>
  </si>
  <si>
    <t>TURKS AND CAICOS ISLAND</t>
  </si>
  <si>
    <t>Grand Turk</t>
  </si>
  <si>
    <t>Providenciales</t>
  </si>
  <si>
    <t xml:space="preserve">   14 Apr. - 21 Dec.</t>
  </si>
  <si>
    <t xml:space="preserve">   22 Dec. - 13 Apr.</t>
  </si>
  <si>
    <t>TUVALU</t>
  </si>
  <si>
    <t>UGANDA</t>
  </si>
  <si>
    <t>Kampala</t>
  </si>
  <si>
    <t>UKRAINE</t>
  </si>
  <si>
    <t>Kiev</t>
  </si>
  <si>
    <t>Lviv</t>
  </si>
  <si>
    <t>UNITED ARAB EMIRATES</t>
  </si>
  <si>
    <t>Abu Dhabi</t>
  </si>
  <si>
    <t>Dubai</t>
  </si>
  <si>
    <t>UNITED KINGDOM</t>
  </si>
  <si>
    <t>London</t>
  </si>
  <si>
    <t>UNITED STATES OF AMERICA</t>
  </si>
  <si>
    <t>New York</t>
  </si>
  <si>
    <t>San Francisco</t>
  </si>
  <si>
    <t>Philadelphia</t>
  </si>
  <si>
    <t>Chicago</t>
  </si>
  <si>
    <t>Los Angeles</t>
  </si>
  <si>
    <t>Miami</t>
  </si>
  <si>
    <t>Honolulu</t>
  </si>
  <si>
    <t>UK VIRGIN ISLANDS</t>
  </si>
  <si>
    <t xml:space="preserve">   15 Dec. – 15 Apr.</t>
  </si>
  <si>
    <t xml:space="preserve">   16 Apr. – 14 Dec.</t>
  </si>
  <si>
    <t>US VIRGIN ISLANDS</t>
  </si>
  <si>
    <t xml:space="preserve">   15 Dec. – 30 Apr.</t>
  </si>
  <si>
    <t xml:space="preserve">   1 May – 14 Dec.</t>
  </si>
  <si>
    <t>URUGUAY</t>
  </si>
  <si>
    <t>Montevideo</t>
  </si>
  <si>
    <t>Punta del Este</t>
  </si>
  <si>
    <t xml:space="preserve">   Dec – March</t>
  </si>
  <si>
    <t xml:space="preserve">   Apr. – Nov.</t>
  </si>
  <si>
    <t>UZBEKISTAN</t>
  </si>
  <si>
    <t>Tashkent</t>
  </si>
  <si>
    <t>Samarkhand</t>
  </si>
  <si>
    <t>Bukhara</t>
  </si>
  <si>
    <t>VANUATU</t>
  </si>
  <si>
    <t>Port Vila</t>
  </si>
  <si>
    <t>Santos</t>
  </si>
  <si>
    <t>Tanna Island</t>
  </si>
  <si>
    <t>VENEZUELA</t>
  </si>
  <si>
    <t>Caracas</t>
  </si>
  <si>
    <t>Maracaibo</t>
  </si>
  <si>
    <t>Maracay and Valencia</t>
  </si>
  <si>
    <t>VIETNAM</t>
  </si>
  <si>
    <t>Hanoi</t>
  </si>
  <si>
    <t>Ho Chi Minh City</t>
  </si>
  <si>
    <t>Hai Phong City, Do Son</t>
  </si>
  <si>
    <t>Da Nang City</t>
  </si>
  <si>
    <t>Hue City</t>
  </si>
  <si>
    <t>WEST BANK AND GAZA STRIP</t>
  </si>
  <si>
    <t>Jericho Area</t>
  </si>
  <si>
    <t>The Gaza Strip</t>
  </si>
  <si>
    <t>Elsewhere in the West Bank</t>
  </si>
  <si>
    <t>YEMEN REPUBLIC OF</t>
  </si>
  <si>
    <t>Sana'a</t>
  </si>
  <si>
    <t>Mukalla</t>
  </si>
  <si>
    <t>Aden</t>
  </si>
  <si>
    <t>ZAMBIA</t>
  </si>
  <si>
    <t>Lusaka</t>
  </si>
  <si>
    <t>Kitwe</t>
  </si>
  <si>
    <t>Ndola</t>
  </si>
  <si>
    <t>Livingstone</t>
  </si>
  <si>
    <t>ZIMBABWE</t>
  </si>
  <si>
    <t>Harare</t>
  </si>
  <si>
    <t xml:space="preserve">ΤΟ ΤΑΞΙΔΙ ΑΦΟΡΑ:          ΕΥΡΩΠΑΙΚΟ ΣΥΜΒΟΥΛΙΟ            ΣΥΜΒΟΥΛΙΟ Ε.Ε               ΕΥΡΩΠΑΙΚΗ ΕΠΙΤΡΟΠΗ               ΑΛΛΑ </t>
  </si>
  <si>
    <t>ΔΙΑΜΟΝΗ</t>
  </si>
  <si>
    <t>ΘΕΣΗ ΠΟΥ ΚΑΤΕΧΕΤΕ</t>
  </si>
  <si>
    <t>Υπουργός</t>
  </si>
  <si>
    <t>Γενικός Διευθυντής</t>
  </si>
  <si>
    <t>Μέχρι κλίμακα Α13</t>
  </si>
  <si>
    <t xml:space="preserve">Συνοδεία </t>
  </si>
  <si>
    <t>Κλίμακα Α15</t>
  </si>
  <si>
    <t>ΓΕΥΜΑΤΑ</t>
  </si>
  <si>
    <t>Γενική Κατ. no meal</t>
  </si>
  <si>
    <t>Γενική Κατ. 1 meal</t>
  </si>
  <si>
    <t>Γενική Κατ. 2 meals</t>
  </si>
  <si>
    <t>A15  1 meal</t>
  </si>
  <si>
    <t>A15  no meal</t>
  </si>
  <si>
    <t>A15  2 meals</t>
  </si>
  <si>
    <t>Συνοδεία no meal</t>
  </si>
  <si>
    <t>Συνοδεία 1 meal</t>
  </si>
  <si>
    <t>Συνοδεία 2 meals</t>
  </si>
  <si>
    <t>Υπουργός  no meal</t>
  </si>
  <si>
    <t>Υπουργός  1 meal</t>
  </si>
  <si>
    <t>Υπουργός  2 meals</t>
  </si>
  <si>
    <t>Ν/Α</t>
  </si>
  <si>
    <t>ΚΥΠΡΙΑΚΗ                             ΔΗΜΟΚΡΑΤΙΑ</t>
  </si>
  <si>
    <t>ΕΞΟΔΑ PARKING ΑΕΡΟΔΡΟΜΙΟΥ</t>
  </si>
  <si>
    <t>Ξενοδοχείο Πραγματικά Έξοδα ή μικρότερο του 60%</t>
  </si>
  <si>
    <t>Ισοτιμία                                     €</t>
  </si>
  <si>
    <t>ΕΞΟΔΑ ΑΠΟ ΑΕΡΟΔΡΟΜΙΟ ΠΡΟΣ ΞΕΝΟΔΟΧΕΙΟ</t>
  </si>
  <si>
    <t>ΕΞΟΔΑ ΑΠΟ ΞΕΝΟΔΟΧΕΙΟ ΠΡΟΣ  ΑΕΡΟΔΡΟΜΙΟ</t>
  </si>
  <si>
    <t>ΑΛΛΑ   ΕΞΟΔΑ</t>
  </si>
  <si>
    <t>ΑΕΡΟΔΡΟΜΙΟ ΛΑΡΝΑΚΑΣ</t>
  </si>
  <si>
    <t>Λευκωσία</t>
  </si>
  <si>
    <t>Λεμεσός</t>
  </si>
  <si>
    <t>Λάρνακα</t>
  </si>
  <si>
    <t>Πάφος</t>
  </si>
  <si>
    <t>Τόπος Διαμονής</t>
  </si>
  <si>
    <t>σε parking</t>
  </si>
  <si>
    <t xml:space="preserve">Χρήση με παραμονή </t>
  </si>
  <si>
    <t xml:space="preserve">Χρήση χωρίς παραμονή </t>
  </si>
  <si>
    <t>ΑΕΡΟΔΡΟΜΙΟ ΠΑΦΟΥ</t>
  </si>
  <si>
    <t>Χρήση με parking</t>
  </si>
  <si>
    <t>Χρήση χωρίς parking</t>
  </si>
  <si>
    <t>Αμμόχωστος</t>
  </si>
  <si>
    <t>ΧΡΗΣΗ ΙΔΙΩΤ. ΑΥΤΟΚΙΝΗΤΟΥ ή ΤΑΞΙ ή ΛΕΟΦΩΡΕΙΟΥ ΑΠΟ &amp; ΠΡΟΣ ΑΕΡΟΔΡ. ΠΑΦΟΥ</t>
  </si>
  <si>
    <t>ΧΡΗΣΗ ΙΔΙΩΤ. ΑΥΤΟΚΙΝ. ή ΤΑΞΙ ή ΛΕΟΦΩΡΕΙΟΥ ΑΠΟ &amp; ΠΡΟΣ ΑΕΡΟΔΡ. ΛΑΡΝΑΚΑΣ</t>
  </si>
  <si>
    <t xml:space="preserve">ΕΓΚΡΙΣΗ (3) -                                                                                                            </t>
  </si>
  <si>
    <t xml:space="preserve">ΦΙΛΟΞΕΝΟΥΜΕΝΟΣ: </t>
  </si>
  <si>
    <t>NAI</t>
  </si>
  <si>
    <t>OXI</t>
  </si>
  <si>
    <r>
      <t xml:space="preserve"> ΚΕΦΑΛΑΙΟ</t>
    </r>
    <r>
      <rPr>
        <sz val="12"/>
        <color indexed="8"/>
        <rFont val="Calibri"/>
        <family val="2"/>
      </rPr>
      <t>:</t>
    </r>
  </si>
  <si>
    <r>
      <t>ΑΡΘΡΟ</t>
    </r>
    <r>
      <rPr>
        <sz val="12"/>
        <color indexed="8"/>
        <rFont val="Calibri"/>
        <family val="2"/>
      </rPr>
      <t>:</t>
    </r>
  </si>
  <si>
    <t>03.523</t>
  </si>
  <si>
    <r>
      <t>ΥΠΗΡΕΣΙΑ</t>
    </r>
    <r>
      <rPr>
        <sz val="12"/>
        <color indexed="8"/>
        <rFont val="Calibri"/>
        <family val="2"/>
      </rPr>
      <t>: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 </t>
    </r>
  </si>
  <si>
    <r>
      <t>ΟΝΟΜΑΤΕΠΩΝΥΜΟ</t>
    </r>
    <r>
      <rPr>
        <sz val="12"/>
        <color indexed="8"/>
        <rFont val="Calibri"/>
        <family val="2"/>
      </rPr>
      <t>:</t>
    </r>
    <r>
      <rPr>
        <sz val="12"/>
        <color indexed="8"/>
        <rFont val="Arial"/>
        <family val="2"/>
      </rPr>
      <t xml:space="preserve">              </t>
    </r>
  </si>
  <si>
    <r>
      <t>ΘΕΣΗ</t>
    </r>
    <r>
      <rPr>
        <sz val="12"/>
        <color indexed="8"/>
        <rFont val="Calibri"/>
        <family val="2"/>
      </rPr>
      <t>:</t>
    </r>
  </si>
  <si>
    <r>
      <t>ΚΛΙΜΑΚΑ</t>
    </r>
    <r>
      <rPr>
        <sz val="12"/>
        <color indexed="8"/>
        <rFont val="Calibri"/>
        <family val="2"/>
      </rPr>
      <t>:</t>
    </r>
  </si>
  <si>
    <t>Πάγιο Μισθός</t>
  </si>
  <si>
    <t>Α15(i)</t>
  </si>
  <si>
    <t>Α13(ii)</t>
  </si>
  <si>
    <t>Α12</t>
  </si>
  <si>
    <t>Α12(ii)</t>
  </si>
  <si>
    <t>Α11(ii)</t>
  </si>
  <si>
    <t>Α10</t>
  </si>
  <si>
    <t>Α10(i)</t>
  </si>
  <si>
    <t>Α9(i)</t>
  </si>
  <si>
    <t>A8</t>
  </si>
  <si>
    <t>A7(ii)</t>
  </si>
  <si>
    <t>A5</t>
  </si>
  <si>
    <t>A2</t>
  </si>
  <si>
    <r>
      <t xml:space="preserve">Α.Δ.Τ.                        </t>
    </r>
    <r>
      <rPr>
        <sz val="12"/>
        <color indexed="8"/>
        <rFont val="Arial"/>
        <family val="2"/>
      </rPr>
      <t xml:space="preserve">                          </t>
    </r>
  </si>
  <si>
    <r>
      <t xml:space="preserve"> ΣΚΟΠΟΣ ΤΑΞΙΔΙΟΥ/ ΣΥΝΑΝΤΗΣΗΣ</t>
    </r>
    <r>
      <rPr>
        <sz val="12"/>
        <color indexed="8"/>
        <rFont val="Calibri"/>
        <family val="2"/>
      </rPr>
      <t>:</t>
    </r>
  </si>
  <si>
    <t>Δ/Ε</t>
  </si>
  <si>
    <t>Πραγματικά έξοδα ξενοδοχείου (με έγκριση)</t>
  </si>
  <si>
    <t>17.02</t>
  </si>
  <si>
    <t>03.531</t>
  </si>
  <si>
    <t>Διαμονη σε φιλικό σπίτι χωρίς απόδειξη (60% x 30%)</t>
  </si>
  <si>
    <t xml:space="preserve">       Πρώτη &amp; Τελευταία ημέρα</t>
  </si>
  <si>
    <t>Ημερομηνία :</t>
  </si>
  <si>
    <t xml:space="preserve">Ελέγχθηκε από Λογιστήριο:                            </t>
  </si>
  <si>
    <t>Ημερομηνία…/…../…....</t>
  </si>
  <si>
    <t xml:space="preserve">Χώρα / Πόλη Επισκέψεως: </t>
  </si>
  <si>
    <t xml:space="preserve">Πρώτη ημέρα </t>
  </si>
  <si>
    <t xml:space="preserve">           Τελευταία ημέρα</t>
  </si>
  <si>
    <t>ΑΙΤΗΣΗ ΔΙΑΚΙΝΗΣΗΣ ΣΤΟ ΕΞΩΤΕΡΙΚΟ</t>
  </si>
  <si>
    <t>ΝΑΙ</t>
  </si>
  <si>
    <t>ΌΧΙ</t>
  </si>
  <si>
    <t xml:space="preserve">Όνομα:                         </t>
  </si>
  <si>
    <t>Κλίμακα:</t>
  </si>
  <si>
    <t xml:space="preserve">Σκοπός επισκέψεως:  </t>
  </si>
  <si>
    <t>Συνάντησης :</t>
  </si>
  <si>
    <t>—</t>
  </si>
  <si>
    <t xml:space="preserve"> Επίσπευση για προσωπικούς λόγους:</t>
  </si>
  <si>
    <t>Παράταση για προσωπικούς λόγους:</t>
  </si>
  <si>
    <t xml:space="preserve">Διάρκεια απουσίας (Αρ.ημερών):      </t>
  </si>
  <si>
    <t xml:space="preserve"> (Συμπεριλαμβανομένων ημ.αναχώρησης και επιστροφής)</t>
  </si>
  <si>
    <t xml:space="preserve"> 03.531 -   Άλλα Ταξίδια</t>
  </si>
  <si>
    <t>Υπολογιζόμενο κόστος ταξιδιού (συμπληρώστε τα σχετικά ποσά και επιλέξετε ότι εφαρμόζεται)</t>
  </si>
  <si>
    <t>Ποσά σε €</t>
  </si>
  <si>
    <t xml:space="preserve">Αεροπορικό Εισιτήριο </t>
  </si>
  <si>
    <t>(σημ. 1,2)</t>
  </si>
  <si>
    <t>Συμμετοχή σε ομάδα εργασίας Ε.Ε.</t>
  </si>
  <si>
    <t xml:space="preserve">Συνοδεία Αξιωματούχου. </t>
  </si>
  <si>
    <t>Επίδομα Συντήρησης</t>
  </si>
  <si>
    <t>Φιλοξενούμενος- Γεύμα ή Δείπνο καλύπτεται από διοργανωτές</t>
  </si>
  <si>
    <t>Διαμονή σε φιλικό σπίτι</t>
  </si>
  <si>
    <t>Μεταφορικά</t>
  </si>
  <si>
    <t xml:space="preserve">Λεωφορείο/ ταξί/ /parking/τρένο/ ιδ.όχημα  </t>
  </si>
  <si>
    <t>Άλλα Έξοδα</t>
  </si>
  <si>
    <t xml:space="preserve">    </t>
  </si>
  <si>
    <t>ΠΟΣΟ ΠΡΟΚΑΤΑΒΟΛΗΣ</t>
  </si>
  <si>
    <t xml:space="preserve"> Σημ.1   Να επισυνάπτονται αντίγραφα του κόστους εισιτηρίου / προσφορές.  </t>
  </si>
  <si>
    <t>Σημ.2   Να επισυναφθούν και οι τιμές εισιτηρίου όταν η ημερομηνία αναχώρησης/επιστροφής αλλάζει για προσωπικούς λόγους.</t>
  </si>
  <si>
    <t>Συνεδρίου :</t>
  </si>
  <si>
    <t xml:space="preserve">03.523 - Συνέδρια/Σεμινάρια/Επιτροπές Ε.Ε </t>
  </si>
  <si>
    <t>ΟΧΙ</t>
  </si>
  <si>
    <t>Έντυπο Γ.Λ. 16Β συμπληρωμένο και υπογραμμένο</t>
  </si>
  <si>
    <t>Αντίγραφο έγκρισης του Γενικού Διευθυντή/Γραφείο Γενικού Διευθυντή</t>
  </si>
  <si>
    <t>Πρόγραμμα Σεμιναρίου/Συνεδρίου</t>
  </si>
  <si>
    <r>
      <t>Αεροπορικό Εισητήριο</t>
    </r>
    <r>
      <rPr>
        <sz val="12"/>
        <color indexed="8"/>
        <rFont val="Calibri"/>
        <family val="2"/>
      </rPr>
      <t>:</t>
    </r>
  </si>
  <si>
    <t>(γ) Προσφορές για εισητήριο (όπου αυτό εφαρμόζεται)</t>
  </si>
  <si>
    <r>
      <t>Κάρτες Επιβίβασης</t>
    </r>
    <r>
      <rPr>
        <sz val="12"/>
        <color indexed="8"/>
        <rFont val="Calibri"/>
        <family val="2"/>
      </rPr>
      <t>:</t>
    </r>
  </si>
  <si>
    <t>(α) Αναχώρησης</t>
  </si>
  <si>
    <t>(β) Επιστροφής</t>
  </si>
  <si>
    <t>Τιμολόγιο Ξενοδοχείου</t>
  </si>
  <si>
    <t>(β) Αποδεικτικό πληρωμής εισητηρίου (επισυνάψετε ηλεκτρ. εισητήριο με αναλυτικές τιμές)</t>
  </si>
  <si>
    <t>(α) Αποδείξεις μεταφοράς από το αεροδρόμιο του εξωτερικού</t>
  </si>
  <si>
    <t>(β) Αποδείξεις μεταφοράς προς το αεροδρόμιο του εξωτερικού</t>
  </si>
  <si>
    <r>
      <t>Μεταφορικά προς/από αεροδρόμιο της Κύπρου</t>
    </r>
    <r>
      <rPr>
        <sz val="12"/>
        <color indexed="8"/>
        <rFont val="Calibri"/>
        <family val="2"/>
      </rPr>
      <t>:</t>
    </r>
  </si>
  <si>
    <t>(β) Δημόσιες Συγκοινωνίες ( με απόδειξη)</t>
  </si>
  <si>
    <t>(γ) Υπηρεσιακό Όχημα</t>
  </si>
  <si>
    <t>(α) Ιδιωτικό Όχημα</t>
  </si>
  <si>
    <t>Βεβαίωση Γευμάτων</t>
  </si>
  <si>
    <r>
      <t>Ποσό</t>
    </r>
    <r>
      <rPr>
        <sz val="12"/>
        <color indexed="8"/>
        <rFont val="Calibri"/>
        <family val="2"/>
      </rPr>
      <t>:</t>
    </r>
  </si>
  <si>
    <r>
      <t xml:space="preserve">Προκαταβολή </t>
    </r>
    <r>
      <rPr>
        <sz val="12"/>
        <color indexed="8"/>
        <rFont val="Calibri"/>
        <family val="2"/>
      </rPr>
      <t>:</t>
    </r>
  </si>
  <si>
    <t>-</t>
  </si>
  <si>
    <t>√</t>
  </si>
  <si>
    <t>γεύματα</t>
  </si>
  <si>
    <t>δείπνα</t>
  </si>
  <si>
    <t>Ονοματεπώνυμο</t>
  </si>
  <si>
    <t>Υπογραφή</t>
  </si>
  <si>
    <r>
      <t xml:space="preserve">Βεβαιώνεται ότι κατά τη διάρκεια του υπηρεσιακού ταξιδίου, μου προσφέρθηκαν </t>
    </r>
    <r>
      <rPr>
        <sz val="12"/>
        <color indexed="8"/>
        <rFont val="Calibri"/>
        <family val="2"/>
      </rPr>
      <t>:</t>
    </r>
  </si>
  <si>
    <t>Ημερομηνία</t>
  </si>
  <si>
    <t>ΥΠΟΒΛΗΘΕΝΤΑ ΔΙΚΑΙΟΛΟΓΗΤΙΚΑ ΤΑΞΙΔΙΟΥ</t>
  </si>
  <si>
    <t>Έξοδα Ξενοδοχείου</t>
  </si>
  <si>
    <r>
      <t xml:space="preserve">                                                 </t>
    </r>
    <r>
      <rPr>
        <b/>
        <sz val="12"/>
        <color indexed="8"/>
        <rFont val="Arial"/>
        <family val="2"/>
      </rPr>
      <t>ΣΥΝΟΛΟ ΥΠΟΛΟΓΙΖΟΜΕΝΟΥ ΚΟΣΤΟΥΣ</t>
    </r>
  </si>
  <si>
    <r>
      <t xml:space="preserve"> Θέση</t>
    </r>
    <r>
      <rPr>
        <b/>
        <sz val="12"/>
        <color indexed="8"/>
        <rFont val="Arial"/>
        <family val="2"/>
      </rPr>
      <t>:</t>
    </r>
  </si>
  <si>
    <r>
      <t>ΑΔΤ</t>
    </r>
    <r>
      <rPr>
        <b/>
        <sz val="12"/>
        <color indexed="8"/>
        <rFont val="Arial"/>
        <family val="2"/>
      </rPr>
      <t>:</t>
    </r>
  </si>
  <si>
    <r>
      <t>Τμήμα/ Διεύθυνση/Διπλωματική Αποστολή</t>
    </r>
    <r>
      <rPr>
        <sz val="12"/>
        <color indexed="8"/>
        <rFont val="Arial"/>
        <family val="2"/>
      </rPr>
      <t>:</t>
    </r>
  </si>
  <si>
    <r>
      <t xml:space="preserve">Ημερομηνίες πραγματοποίησης  </t>
    </r>
    <r>
      <rPr>
        <sz val="12"/>
        <color indexed="8"/>
        <rFont val="Arial"/>
        <family val="2"/>
      </rPr>
      <t xml:space="preserve">  </t>
    </r>
  </si>
  <si>
    <r>
      <t>Ημερομηνία  αναχώρησης:</t>
    </r>
    <r>
      <rPr>
        <sz val="12"/>
        <color indexed="8"/>
        <rFont val="Arial"/>
        <family val="2"/>
      </rPr>
      <t xml:space="preserve">                                         </t>
    </r>
  </si>
  <si>
    <r>
      <t>Ημερομηνία  επιστροφής:</t>
    </r>
    <r>
      <rPr>
        <sz val="12"/>
        <color indexed="8"/>
        <rFont val="Arial"/>
        <family val="2"/>
      </rPr>
      <t xml:space="preserve">                                         </t>
    </r>
  </si>
  <si>
    <r>
      <t>Απαιτούμενη  προκαταβολή</t>
    </r>
    <r>
      <rPr>
        <sz val="12"/>
        <color indexed="8"/>
        <rFont val="Arial"/>
        <family val="2"/>
      </rPr>
      <t xml:space="preserve">:            </t>
    </r>
  </si>
  <si>
    <r>
      <t>Άρθρα Προϋπολογισμού:</t>
    </r>
    <r>
      <rPr>
        <sz val="12"/>
        <color indexed="8"/>
        <rFont val="Arial"/>
        <family val="2"/>
      </rPr>
      <t xml:space="preserve">   </t>
    </r>
  </si>
  <si>
    <r>
      <t xml:space="preserve">                                               </t>
    </r>
    <r>
      <rPr>
        <b/>
        <sz val="12"/>
        <color indexed="8"/>
        <rFont val="Arial"/>
        <family val="2"/>
      </rPr>
      <t>Ημερομηνία</t>
    </r>
  </si>
  <si>
    <r>
      <t xml:space="preserve">             </t>
    </r>
    <r>
      <rPr>
        <b/>
        <sz val="12"/>
        <color indexed="8"/>
        <rFont val="Arial"/>
        <family val="2"/>
      </rPr>
      <t>Υπογραφή Λειτουργού</t>
    </r>
  </si>
  <si>
    <r>
      <t>Σύσταση προς Γενικό Διευθυντή (Εγκρίνεται /Δεν εγκρίνεται)</t>
    </r>
    <r>
      <rPr>
        <sz val="12"/>
        <color indexed="8"/>
        <rFont val="Arial"/>
        <family val="2"/>
      </rPr>
      <t xml:space="preserve">              </t>
    </r>
  </si>
  <si>
    <r>
      <t xml:space="preserve">        </t>
    </r>
    <r>
      <rPr>
        <b/>
        <sz val="12"/>
        <color indexed="8"/>
        <rFont val="Arial"/>
        <family val="2"/>
      </rPr>
      <t xml:space="preserve">Υπογραφή </t>
    </r>
  </si>
  <si>
    <r>
      <t>Απόφαση Γενικού Διευθυντή ( Εγκρίνεται / Δεν εγκρίνεται</t>
    </r>
    <r>
      <rPr>
        <sz val="12"/>
        <color indexed="8"/>
        <rFont val="Arial"/>
        <family val="2"/>
      </rPr>
      <t xml:space="preserve">)                        </t>
    </r>
  </si>
  <si>
    <r>
      <t xml:space="preserve">Σεμιναρίου </t>
    </r>
    <r>
      <rPr>
        <sz val="12"/>
        <color indexed="8"/>
        <rFont val="Arial"/>
        <family val="2"/>
      </rPr>
      <t>:</t>
    </r>
  </si>
  <si>
    <r>
      <t xml:space="preserve">Συνάντησης </t>
    </r>
    <r>
      <rPr>
        <sz val="12"/>
        <color indexed="8"/>
        <rFont val="Arial"/>
        <family val="2"/>
      </rPr>
      <t>:</t>
    </r>
  </si>
  <si>
    <r>
      <t>Η κράτηση έγινε μέσω πρακτορείου – Η πληρωμή από</t>
    </r>
    <r>
      <rPr>
        <sz val="12"/>
        <color indexed="8"/>
        <rFont val="Arial"/>
        <family val="2"/>
      </rPr>
      <t xml:space="preserve">  </t>
    </r>
  </si>
  <si>
    <r>
      <t xml:space="preserve">Η κράτηση γίνεται ηλεκτρονικά - </t>
    </r>
    <r>
      <rPr>
        <u val="single"/>
        <sz val="12"/>
        <color indexed="8"/>
        <rFont val="Arial"/>
        <family val="2"/>
      </rPr>
      <t>Θα πληρωθεί εκ των προτέρων από το Λειτουργό</t>
    </r>
  </si>
  <si>
    <t xml:space="preserve">Άλλα Σχόλια: </t>
  </si>
  <si>
    <t xml:space="preserve">                                                                                                        </t>
  </si>
  <si>
    <t>Επίδομα Συντήρησης Εξωτερικού</t>
  </si>
  <si>
    <t>Λειτουργό</t>
  </si>
  <si>
    <t>Πρεσβεία</t>
  </si>
  <si>
    <r>
      <t>ΒΕΒΑΙΩΣΗ ΓΕΥΜΑΤΩΝ</t>
    </r>
    <r>
      <rPr>
        <b/>
        <sz val="12"/>
        <color indexed="8"/>
        <rFont val="Calibri"/>
        <family val="2"/>
      </rPr>
      <t>:</t>
    </r>
  </si>
  <si>
    <t>Afghanistan elsewhere</t>
  </si>
  <si>
    <t>Albania elsewhere</t>
  </si>
  <si>
    <t>Algeria elsewhere</t>
  </si>
  <si>
    <t>Angola elsewhere</t>
  </si>
  <si>
    <t>Argentina elsewhere</t>
  </si>
  <si>
    <t>Armenia elsewhere</t>
  </si>
  <si>
    <t>Australia elsewhere</t>
  </si>
  <si>
    <t>Azerbaijan elsewhere</t>
  </si>
  <si>
    <t>Bangladesh elsewhere</t>
  </si>
  <si>
    <t>Belarus elsewhere</t>
  </si>
  <si>
    <t>Belize elsewhere</t>
  </si>
  <si>
    <t>Benin elsewhere</t>
  </si>
  <si>
    <t>Bhutan elsewhere</t>
  </si>
  <si>
    <t>Bolivia elsewhere</t>
  </si>
  <si>
    <t>Palapye,</t>
  </si>
  <si>
    <t>Botswana elsewhere</t>
  </si>
  <si>
    <t>Brazilia elsewhere</t>
  </si>
  <si>
    <t>Bulgaria elsewhere</t>
  </si>
  <si>
    <t>Burundi elsewhere</t>
  </si>
  <si>
    <t>Cambodia elsewhere</t>
  </si>
  <si>
    <t>Cameroon elsewhere</t>
  </si>
  <si>
    <t>Canada elsewhere</t>
  </si>
  <si>
    <t>Cape Verde elsewhere</t>
  </si>
  <si>
    <t>Central Africa Republic elsewhere</t>
  </si>
  <si>
    <t>Chad elsewhere</t>
  </si>
  <si>
    <t>Chile elsewhere</t>
  </si>
  <si>
    <t>China elsewhere</t>
  </si>
  <si>
    <t>Colombia elsewhere</t>
  </si>
  <si>
    <t>Comoros elsewhere</t>
  </si>
  <si>
    <t>Congo elsewhere</t>
  </si>
  <si>
    <t>Cook Island elsewhere</t>
  </si>
  <si>
    <t>Costa Rica elsewhere</t>
  </si>
  <si>
    <t>Cote D'Ivoire elsewhere</t>
  </si>
  <si>
    <t>Croatia elsewhere</t>
  </si>
  <si>
    <t>Cuba elsewhere</t>
  </si>
  <si>
    <t>Chech Republic elsewhere</t>
  </si>
  <si>
    <t>Djibouti elsewhere</t>
  </si>
  <si>
    <t>Dominican Rebublic elsewhere</t>
  </si>
  <si>
    <t>Ecuador elsewhere</t>
  </si>
  <si>
    <t>Egypt elsewhere</t>
  </si>
  <si>
    <t>El Salvador elsewhere</t>
  </si>
  <si>
    <t>Equatorial Guinea elsewhere</t>
  </si>
  <si>
    <t>Eritrea elsewhere</t>
  </si>
  <si>
    <t>ESWATINI (ex SWAZILAND)</t>
  </si>
  <si>
    <t>Eswatini elsewhere</t>
  </si>
  <si>
    <t>Ethiopia elsewhere</t>
  </si>
  <si>
    <t>Fiji elsewhere</t>
  </si>
  <si>
    <t>Finland elsewhere</t>
  </si>
  <si>
    <t>France elsewhere</t>
  </si>
  <si>
    <t>Gabon elsewhere</t>
  </si>
  <si>
    <t>Gambia elsewhere</t>
  </si>
  <si>
    <t>Georgia elsewhere</t>
  </si>
  <si>
    <t>Germany elsewhere</t>
  </si>
  <si>
    <t>Ghana elsewhere</t>
  </si>
  <si>
    <t>Greece elsewhere</t>
  </si>
  <si>
    <t>Guatemala elsewhere</t>
  </si>
  <si>
    <t>Guinea elsewhere</t>
  </si>
  <si>
    <t>Guinea Bissau elsewhere</t>
  </si>
  <si>
    <t>Guyana elsewhere</t>
  </si>
  <si>
    <t>Haiti elsewhere</t>
  </si>
  <si>
    <t>Honduras elsewhere</t>
  </si>
  <si>
    <t>India elsewhere</t>
  </si>
  <si>
    <t>Indonesia elsewhere</t>
  </si>
  <si>
    <t>Iran elsewhere</t>
  </si>
  <si>
    <t>Iraq elsewhere</t>
  </si>
  <si>
    <t>Israel elsewhere</t>
  </si>
  <si>
    <t>Italy elsewhere</t>
  </si>
  <si>
    <t>Jamaica elsewhere</t>
  </si>
  <si>
    <t>Japan elsewhere</t>
  </si>
  <si>
    <t>Jordan elsewhere</t>
  </si>
  <si>
    <t>Kazakhstan elsewhere</t>
  </si>
  <si>
    <t>Kenya elsewhere</t>
  </si>
  <si>
    <t>Korea Dem.People Rep.elsewhere</t>
  </si>
  <si>
    <t>Kyrgystan elsewhere</t>
  </si>
  <si>
    <t>Latvia elsewhere</t>
  </si>
  <si>
    <t>Lebanon elsewhere</t>
  </si>
  <si>
    <t>Lestho elsewhere</t>
  </si>
  <si>
    <t>Liberia elsewhere</t>
  </si>
  <si>
    <t>Lithuania elsewhere</t>
  </si>
  <si>
    <t>Madagascar elsewhere</t>
  </si>
  <si>
    <t>Malawi elsewhere</t>
  </si>
  <si>
    <t>Malaysia elsewhere</t>
  </si>
  <si>
    <t>Resorts</t>
  </si>
  <si>
    <t>Mali elsewhere</t>
  </si>
  <si>
    <t>Mauritania elsewhere</t>
  </si>
  <si>
    <t>Mauritius elsewhere</t>
  </si>
  <si>
    <t>Mexico elsewhere</t>
  </si>
  <si>
    <t>Modova elsewhere</t>
  </si>
  <si>
    <t>Mongolia elsewhere</t>
  </si>
  <si>
    <t>Montenegro elsewhere</t>
  </si>
  <si>
    <t>Morocco elsewhere</t>
  </si>
  <si>
    <t xml:space="preserve">Mozambique elsewhere </t>
  </si>
  <si>
    <t>Myanmar elsewhere</t>
  </si>
  <si>
    <t>Namibia elsewhere</t>
  </si>
  <si>
    <t>Nepal elsewhere</t>
  </si>
  <si>
    <t>Auckland and Wellington</t>
  </si>
  <si>
    <t>New Zealand elsewhere</t>
  </si>
  <si>
    <t>Nigaragua elsewhere</t>
  </si>
  <si>
    <t>Niger elsewhere</t>
  </si>
  <si>
    <t>Nigeria elsewhere</t>
  </si>
  <si>
    <t>NORTH MACEDONIA, REPUBLIC OF</t>
  </si>
  <si>
    <t>North Macedonia elsewhere</t>
  </si>
  <si>
    <t>Oman elsewhere</t>
  </si>
  <si>
    <t>Pakistan elsewhere</t>
  </si>
  <si>
    <t>Panama elsewhere</t>
  </si>
  <si>
    <t>Papua New Guinea elsewhere</t>
  </si>
  <si>
    <t>Paraguay elsewhere</t>
  </si>
  <si>
    <t>Peru elsewhere</t>
  </si>
  <si>
    <t>Philippines elsewhere</t>
  </si>
  <si>
    <t>Poland elsewhere</t>
  </si>
  <si>
    <t>Portugal elsewhere</t>
  </si>
  <si>
    <t>Romania elsewhere</t>
  </si>
  <si>
    <t>Russian Federation elsewhere</t>
  </si>
  <si>
    <t>Rwanda elsewhere</t>
  </si>
  <si>
    <t>Saudi Arabia elsewhere</t>
  </si>
  <si>
    <t>Senegal elsewhere</t>
  </si>
  <si>
    <t>Serbia elsewhere</t>
  </si>
  <si>
    <t>Sierra Leone elsewhere</t>
  </si>
  <si>
    <t xml:space="preserve">South Africa elsewhere </t>
  </si>
  <si>
    <t>South Sudan elsewhere</t>
  </si>
  <si>
    <t>Spain elsewhere</t>
  </si>
  <si>
    <t>Sri Lanka elsewhere</t>
  </si>
  <si>
    <t>Sudan elsewhere</t>
  </si>
  <si>
    <t>Sweden elsewhere</t>
  </si>
  <si>
    <r>
      <t>SYRIAN  ARAB, REP</t>
    </r>
    <r>
      <rPr>
        <sz val="10"/>
        <rFont val="Arial"/>
        <family val="2"/>
      </rPr>
      <t>.</t>
    </r>
  </si>
  <si>
    <t>Syrian Arab elsewhere</t>
  </si>
  <si>
    <t>Tajikistan elsewhere</t>
  </si>
  <si>
    <t>Tanzania elsewhere</t>
  </si>
  <si>
    <t>Thailand elsewhere</t>
  </si>
  <si>
    <t>Timor-Leste elsewhere</t>
  </si>
  <si>
    <t>Togo elsewhere</t>
  </si>
  <si>
    <t>Tonga elsewhere</t>
  </si>
  <si>
    <t>Turkmenistan elsewhere</t>
  </si>
  <si>
    <t>Uganda elsewhere</t>
  </si>
  <si>
    <t>Ukraine elsewhere</t>
  </si>
  <si>
    <t>United Arab Emirates elsewhere</t>
  </si>
  <si>
    <t>United Kingtom elsewhere</t>
  </si>
  <si>
    <t>Washington D.C.</t>
  </si>
  <si>
    <t xml:space="preserve"> Boston</t>
  </si>
  <si>
    <t>United States elsewhere</t>
  </si>
  <si>
    <t>Uruguay elsewhere</t>
  </si>
  <si>
    <t>Uzbekistan elsewhere</t>
  </si>
  <si>
    <t>Vanuaty elsewhere</t>
  </si>
  <si>
    <t>Yemen elsewhere</t>
  </si>
  <si>
    <t>Zambia elsewhere</t>
  </si>
  <si>
    <t>Zimbamwe elsewhere</t>
  </si>
  <si>
    <t>11.01</t>
  </si>
  <si>
    <t>11.02</t>
  </si>
  <si>
    <t>11.33</t>
  </si>
  <si>
    <t>11.34</t>
  </si>
  <si>
    <t>03.105</t>
  </si>
  <si>
    <t>03.534</t>
  </si>
  <si>
    <t>03.525</t>
  </si>
  <si>
    <t>03.503</t>
  </si>
  <si>
    <t>03.535</t>
  </si>
  <si>
    <t>ΥΠΟΥΡΓΕΙΟ ΑΜΥΝΑΣ</t>
  </si>
  <si>
    <t xml:space="preserve">Προϊστάμενος Τεχνικών Υπηρεσιών </t>
  </si>
  <si>
    <t>Aντιστράτηγος</t>
  </si>
  <si>
    <t>Α14(ii)</t>
  </si>
  <si>
    <t>Α16</t>
  </si>
  <si>
    <t>Α15</t>
  </si>
  <si>
    <t>Α11</t>
  </si>
  <si>
    <t>Α9</t>
  </si>
  <si>
    <t>Α8(i)</t>
  </si>
  <si>
    <t>A4</t>
  </si>
  <si>
    <t>A1</t>
  </si>
  <si>
    <t>A6(ii)</t>
  </si>
  <si>
    <t>Κλίμακα Α14</t>
  </si>
  <si>
    <t>Κλίμακα Α16</t>
  </si>
  <si>
    <t xml:space="preserve">Αρχηγός </t>
  </si>
  <si>
    <t>Υπαρχηγός</t>
  </si>
  <si>
    <t>A16  no meal</t>
  </si>
  <si>
    <t>A16  1 meal</t>
  </si>
  <si>
    <t>A16  2 meals</t>
  </si>
  <si>
    <t>A14  no meal</t>
  </si>
  <si>
    <t>A14  1 meal</t>
  </si>
  <si>
    <t>A14  2 meals</t>
  </si>
  <si>
    <t>Αρχηγός  no meal</t>
  </si>
  <si>
    <t>Αρχηγός  1 meal</t>
  </si>
  <si>
    <t>Αρχηγός  2 meals</t>
  </si>
  <si>
    <t>Υπαρχηγός  no meal</t>
  </si>
  <si>
    <t>Υπαρχηγός  1 meal</t>
  </si>
  <si>
    <t>Υπαρχηγός  2 meals</t>
  </si>
  <si>
    <t>Γενικός Δ.  no meal</t>
  </si>
  <si>
    <t>Γενικός Δ. 1 meal</t>
  </si>
  <si>
    <t>Γενικός Δ.  2 meals</t>
  </si>
  <si>
    <r>
      <t>Η κράτηση ΕΓΙΝΕ μέσω πρακτορείου – Η πληρωμή από</t>
    </r>
    <r>
      <rPr>
        <sz val="12"/>
        <color indexed="8"/>
        <rFont val="Arial"/>
        <family val="2"/>
      </rPr>
      <t xml:space="preserve">  </t>
    </r>
  </si>
  <si>
    <t>ΥΠΑΜ</t>
  </si>
  <si>
    <t>03.531 -   Άλλα Ταξίδια</t>
  </si>
  <si>
    <t>Ανώτερος Λογιστής</t>
  </si>
  <si>
    <r>
      <t>Λογιστήριο ΥΠΑΜ</t>
    </r>
    <r>
      <rPr>
        <u val="single"/>
        <sz val="12"/>
        <color indexed="8"/>
        <rFont val="Calibri"/>
        <family val="2"/>
      </rPr>
      <t>:</t>
    </r>
  </si>
  <si>
    <t>(α) Τιμολόγιο προς ΥΠΑΜ</t>
  </si>
  <si>
    <t xml:space="preserve">Διευθυντής Άμυνας </t>
  </si>
  <si>
    <t xml:space="preserve">Ανώτερος Λειτουργός Άμυνας </t>
  </si>
  <si>
    <t>Λειτουργός Άμυνας</t>
  </si>
  <si>
    <t xml:space="preserve">Ανώτερος Μηχανικός Τεχνικών Υπηρεσιών </t>
  </si>
  <si>
    <t xml:space="preserve">Μηχανικοός Τεχνικών Υπηρεσιών </t>
  </si>
  <si>
    <t>Μηχανικός Τεχνικών Υπηρεσιών, 1ης Τάξεως</t>
  </si>
  <si>
    <t xml:space="preserve">Ανώτερος Τεχνικοί Μηχανικοί </t>
  </si>
  <si>
    <t xml:space="preserve">Τεχνικός Μηχανικός, 1ης Τάξεως </t>
  </si>
  <si>
    <t>Τεχνικός Μηχανικός</t>
  </si>
  <si>
    <t>Τεχνικός Επιθεωρητής</t>
  </si>
  <si>
    <t xml:space="preserve">Ανώτεος Τεχνικός </t>
  </si>
  <si>
    <t>Τεχνικός</t>
  </si>
  <si>
    <t>Yποστράτηγος</t>
  </si>
  <si>
    <t>Tαξίαρχος</t>
  </si>
  <si>
    <t>Συνταγματάρχης</t>
  </si>
  <si>
    <t>Αντισυνταγματάρχης</t>
  </si>
  <si>
    <t>Ταγματάρχης</t>
  </si>
  <si>
    <t>Λοχαγός</t>
  </si>
  <si>
    <t>Yπολοχαγός</t>
  </si>
  <si>
    <t>Ανθυπολοχαγός</t>
  </si>
  <si>
    <t xml:space="preserve">Ανθυπασπιστής Α' </t>
  </si>
  <si>
    <t xml:space="preserve">Ανθυπασπιστής Β' </t>
  </si>
  <si>
    <t>Ανθυπασπιστής Γ'</t>
  </si>
  <si>
    <t>Aρχιλοχίας</t>
  </si>
  <si>
    <t>Επιλοχίας</t>
  </si>
  <si>
    <t>Λοχίας</t>
  </si>
  <si>
    <t>Oπλίτης</t>
  </si>
  <si>
    <t>Chennai</t>
  </si>
  <si>
    <t>Kolkata (Calcutta)</t>
  </si>
  <si>
    <t>Nur Sultan</t>
  </si>
  <si>
    <t>Mogadishu</t>
  </si>
  <si>
    <t>Somalia elsewhere</t>
  </si>
  <si>
    <t>Bosnia-Herzegovina elsewhere</t>
  </si>
  <si>
    <t>Burkina Faso elsewhere</t>
  </si>
  <si>
    <t>Bengaluru</t>
  </si>
  <si>
    <t>Kiribati elsewhere</t>
  </si>
  <si>
    <t>Korea, Rep. of elsewhere</t>
  </si>
  <si>
    <t>Lao People's Dem. Rep. elsewhere</t>
  </si>
  <si>
    <t xml:space="preserve">LIBYA </t>
  </si>
  <si>
    <t>Libya elsewhere</t>
  </si>
  <si>
    <t>Maldives elsewhere (Islands)</t>
  </si>
  <si>
    <t>Marshall islands elsewhere</t>
  </si>
  <si>
    <t>Islamabad/        Rawalpindi</t>
  </si>
  <si>
    <t>Slovak Rebublic elsewhere</t>
  </si>
  <si>
    <t>Solomon Islands elsewhere</t>
  </si>
  <si>
    <t>Tunisia elsewhere</t>
  </si>
  <si>
    <t>Turkey elsewhere</t>
  </si>
  <si>
    <t>Venezuela elsewhere</t>
  </si>
  <si>
    <t>Vietnam elsewhere</t>
  </si>
  <si>
    <t>ΧΡΗΣΗ ΙΔΙΩΤ. ΑΥΤΟΚΙΝ. ή ΤΑΞΙ ή ΛΕΩΦΟΡΕΙΟΥ ΑΠΟ &amp; ΠΡΟΣ ΑΕΡΟΔΡ. ΛΑΡΝΑΚΑΣ</t>
  </si>
  <si>
    <t>ΧΡΗΣΗ ΙΔΙΩΤ. ΑΥΤΟΚΙΝΗΤΟΥ ή ΤΑΞΙ ή ΛΕΩΦΟΡΕΙΟΥ ΑΠΟ &amp; ΠΡΟΣ ΑΕΡΟΔΡ. ΠΑΦΟΥ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</si>
</sst>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€-2]\ #,##0.00;\-[$€-2]\ #,##0.00"/>
    <numFmt numFmtId="181" formatCode="[$€-2]\ #,##0;\-[$€-2]\ #,##0"/>
    <numFmt numFmtId="182" formatCode="[$€-2]\ #,##0"/>
    <numFmt numFmtId="183" formatCode="[$€-2]\ #,##0.00"/>
    <numFmt numFmtId="184" formatCode="[$-408]dddd\,\ d\ mmmm\ yyyy"/>
    <numFmt numFmtId="185" formatCode="[$-408]h:mm:ss\ AM/PM"/>
    <numFmt numFmtId="186" formatCode="h: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h:mm:ss\ AM/PM"/>
    <numFmt numFmtId="192" formatCode="#,##0.000"/>
    <numFmt numFmtId="193" formatCode="0.000"/>
    <numFmt numFmtId="194" formatCode="[$€-2]\ #,##0.000"/>
    <numFmt numFmtId="195" formatCode="[$-409]dddd\,\ mmmm\ d\,\ yyyy"/>
    <numFmt numFmtId="196" formatCode="m/d/yy;@"/>
    <numFmt numFmtId="197" formatCode="mm/dd/yy;@"/>
    <numFmt numFmtId="198" formatCode="[$-409]d/mmm;@"/>
    <numFmt numFmtId="199" formatCode="m/d/yyyy;@"/>
    <numFmt numFmtId="200" formatCode="#,##0.0000"/>
    <numFmt numFmtId="201" formatCode="[$-409]dd\ mmmm\,\ yyyy"/>
    <numFmt numFmtId="202" formatCode="d/m/yyyy;@"/>
    <numFmt numFmtId="203" formatCode="[$-408]d\ mmmm\ yyyy;@"/>
    <numFmt numFmtId="204" formatCode="#,##0.0"/>
    <numFmt numFmtId="205" formatCode="[$€-2]\ #,##0;[Red]\-[$€-2]\ #,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trike/>
      <sz val="10.5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name val="Arial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.5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1.5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thick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61" fillId="0" borderId="0" xfId="0" applyFont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 vertical="top" wrapText="1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wrapText="1"/>
      <protection/>
    </xf>
    <xf numFmtId="0" fontId="61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 horizontal="right" vertical="center"/>
      <protection/>
    </xf>
    <xf numFmtId="0" fontId="62" fillId="0" borderId="12" xfId="0" applyFont="1" applyBorder="1" applyAlignment="1" applyProtection="1">
      <alignment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top" wrapText="1"/>
      <protection/>
    </xf>
    <xf numFmtId="0" fontId="61" fillId="0" borderId="15" xfId="0" applyFont="1" applyBorder="1" applyAlignment="1" applyProtection="1">
      <alignment horizontal="center" vertical="top" wrapText="1"/>
      <protection/>
    </xf>
    <xf numFmtId="0" fontId="61" fillId="0" borderId="12" xfId="0" applyFont="1" applyBorder="1" applyAlignment="1" applyProtection="1">
      <alignment horizontal="center" vertical="top" wrapText="1"/>
      <protection/>
    </xf>
    <xf numFmtId="183" fontId="63" fillId="0" borderId="16" xfId="0" applyNumberFormat="1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 horizontal="center"/>
      <protection/>
    </xf>
    <xf numFmtId="9" fontId="63" fillId="0" borderId="14" xfId="0" applyNumberFormat="1" applyFont="1" applyBorder="1" applyAlignment="1" applyProtection="1">
      <alignment/>
      <protection/>
    </xf>
    <xf numFmtId="0" fontId="63" fillId="0" borderId="14" xfId="0" applyFont="1" applyFill="1" applyBorder="1" applyAlignment="1" applyProtection="1">
      <alignment/>
      <protection/>
    </xf>
    <xf numFmtId="0" fontId="63" fillId="0" borderId="14" xfId="0" applyFont="1" applyBorder="1" applyAlignment="1" applyProtection="1">
      <alignment/>
      <protection/>
    </xf>
    <xf numFmtId="0" fontId="63" fillId="0" borderId="15" xfId="0" applyFont="1" applyBorder="1" applyAlignment="1" applyProtection="1">
      <alignment/>
      <protection/>
    </xf>
    <xf numFmtId="4" fontId="61" fillId="0" borderId="12" xfId="0" applyNumberFormat="1" applyFont="1" applyBorder="1" applyAlignment="1" applyProtection="1">
      <alignment/>
      <protection/>
    </xf>
    <xf numFmtId="183" fontId="61" fillId="0" borderId="12" xfId="0" applyNumberFormat="1" applyFont="1" applyBorder="1" applyAlignment="1" applyProtection="1">
      <alignment/>
      <protection/>
    </xf>
    <xf numFmtId="0" fontId="61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61" fillId="0" borderId="13" xfId="0" applyFont="1" applyBorder="1" applyAlignment="1" applyProtection="1">
      <alignment/>
      <protection/>
    </xf>
    <xf numFmtId="181" fontId="63" fillId="0" borderId="14" xfId="0" applyNumberFormat="1" applyFont="1" applyBorder="1" applyAlignment="1" applyProtection="1">
      <alignment/>
      <protection/>
    </xf>
    <xf numFmtId="181" fontId="63" fillId="0" borderId="14" xfId="0" applyNumberFormat="1" applyFont="1" applyBorder="1" applyAlignment="1" applyProtection="1">
      <alignment horizontal="left" wrapText="1"/>
      <protection/>
    </xf>
    <xf numFmtId="3" fontId="63" fillId="33" borderId="15" xfId="0" applyNumberFormat="1" applyFont="1" applyFill="1" applyBorder="1" applyAlignment="1" applyProtection="1">
      <alignment/>
      <protection/>
    </xf>
    <xf numFmtId="183" fontId="63" fillId="0" borderId="15" xfId="0" applyNumberFormat="1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183" fontId="66" fillId="0" borderId="16" xfId="0" applyNumberFormat="1" applyFont="1" applyBorder="1" applyAlignment="1" applyProtection="1">
      <alignment/>
      <protection/>
    </xf>
    <xf numFmtId="2" fontId="63" fillId="0" borderId="0" xfId="0" applyNumberFormat="1" applyFont="1" applyAlignment="1" applyProtection="1">
      <alignment/>
      <protection/>
    </xf>
    <xf numFmtId="0" fontId="63" fillId="0" borderId="14" xfId="0" applyFont="1" applyFill="1" applyBorder="1" applyAlignment="1" applyProtection="1">
      <alignment horizontal="center"/>
      <protection/>
    </xf>
    <xf numFmtId="0" fontId="61" fillId="0" borderId="14" xfId="0" applyFont="1" applyBorder="1" applyAlignment="1" applyProtection="1">
      <alignment/>
      <protection/>
    </xf>
    <xf numFmtId="0" fontId="61" fillId="0" borderId="15" xfId="0" applyFont="1" applyBorder="1" applyAlignment="1" applyProtection="1">
      <alignment/>
      <protection/>
    </xf>
    <xf numFmtId="0" fontId="61" fillId="0" borderId="12" xfId="0" applyFont="1" applyBorder="1" applyAlignment="1" applyProtection="1">
      <alignment horizontal="center"/>
      <protection/>
    </xf>
    <xf numFmtId="0" fontId="63" fillId="0" borderId="15" xfId="0" applyFont="1" applyBorder="1" applyAlignment="1" applyProtection="1">
      <alignment horizontal="center" vertical="center" wrapText="1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192" fontId="67" fillId="0" borderId="16" xfId="0" applyNumberFormat="1" applyFont="1" applyBorder="1" applyAlignment="1" applyProtection="1">
      <alignment/>
      <protection/>
    </xf>
    <xf numFmtId="0" fontId="61" fillId="0" borderId="17" xfId="0" applyFont="1" applyBorder="1" applyAlignment="1" applyProtection="1">
      <alignment/>
      <protection/>
    </xf>
    <xf numFmtId="183" fontId="0" fillId="0" borderId="18" xfId="0" applyNumberFormat="1" applyFont="1" applyBorder="1" applyAlignment="1" applyProtection="1">
      <alignment/>
      <protection/>
    </xf>
    <xf numFmtId="0" fontId="61" fillId="0" borderId="15" xfId="0" applyFont="1" applyBorder="1" applyAlignment="1" applyProtection="1">
      <alignment horizontal="right"/>
      <protection/>
    </xf>
    <xf numFmtId="0" fontId="64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1" fillId="0" borderId="14" xfId="0" applyFont="1" applyBorder="1" applyAlignment="1" applyProtection="1">
      <alignment/>
      <protection/>
    </xf>
    <xf numFmtId="0" fontId="61" fillId="0" borderId="19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8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69" fillId="0" borderId="0" xfId="0" applyFont="1" applyAlignment="1" applyProtection="1">
      <alignment wrapText="1"/>
      <protection locked="0"/>
    </xf>
    <xf numFmtId="202" fontId="6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63" fillId="34" borderId="13" xfId="0" applyFont="1" applyFill="1" applyBorder="1" applyAlignment="1" applyProtection="1">
      <alignment horizontal="center" vertical="center" wrapText="1"/>
      <protection locked="0"/>
    </xf>
    <xf numFmtId="0" fontId="63" fillId="34" borderId="15" xfId="0" applyFont="1" applyFill="1" applyBorder="1" applyAlignment="1" applyProtection="1">
      <alignment horizontal="center" vertical="center" wrapText="1"/>
      <protection locked="0"/>
    </xf>
    <xf numFmtId="0" fontId="63" fillId="34" borderId="14" xfId="0" applyFont="1" applyFill="1" applyBorder="1" applyAlignment="1" applyProtection="1">
      <alignment horizontal="center" vertical="center" wrapText="1"/>
      <protection locked="0"/>
    </xf>
    <xf numFmtId="0" fontId="63" fillId="34" borderId="19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 locked="0"/>
    </xf>
    <xf numFmtId="3" fontId="63" fillId="0" borderId="13" xfId="0" applyNumberFormat="1" applyFont="1" applyFill="1" applyBorder="1" applyAlignment="1" applyProtection="1">
      <alignment horizontal="center"/>
      <protection locked="0"/>
    </xf>
    <xf numFmtId="10" fontId="63" fillId="0" borderId="14" xfId="0" applyNumberFormat="1" applyFont="1" applyBorder="1" applyAlignment="1" applyProtection="1">
      <alignment horizontal="left" wrapText="1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9" fontId="63" fillId="0" borderId="14" xfId="0" applyNumberFormat="1" applyFont="1" applyBorder="1" applyAlignment="1" applyProtection="1">
      <alignment/>
      <protection locked="0"/>
    </xf>
    <xf numFmtId="0" fontId="63" fillId="0" borderId="14" xfId="0" applyFont="1" applyFill="1" applyBorder="1" applyAlignment="1" applyProtection="1">
      <alignment/>
      <protection locked="0"/>
    </xf>
    <xf numFmtId="0" fontId="63" fillId="0" borderId="14" xfId="0" applyFont="1" applyBorder="1" applyAlignment="1" applyProtection="1">
      <alignment/>
      <protection locked="0"/>
    </xf>
    <xf numFmtId="3" fontId="63" fillId="0" borderId="13" xfId="0" applyNumberFormat="1" applyFont="1" applyBorder="1" applyAlignment="1" applyProtection="1">
      <alignment horizontal="center"/>
      <protection locked="0"/>
    </xf>
    <xf numFmtId="10" fontId="63" fillId="0" borderId="14" xfId="0" applyNumberFormat="1" applyFont="1" applyFill="1" applyBorder="1" applyAlignment="1" applyProtection="1">
      <alignment horizontal="left" wrapText="1"/>
      <protection locked="0"/>
    </xf>
    <xf numFmtId="0" fontId="63" fillId="0" borderId="15" xfId="0" applyFont="1" applyBorder="1" applyAlignment="1" applyProtection="1">
      <alignment horizontal="center"/>
      <protection locked="0"/>
    </xf>
    <xf numFmtId="183" fontId="63" fillId="0" borderId="15" xfId="0" applyNumberFormat="1" applyFont="1" applyBorder="1" applyAlignment="1" applyProtection="1">
      <alignment/>
      <protection locked="0"/>
    </xf>
    <xf numFmtId="0" fontId="63" fillId="34" borderId="14" xfId="0" applyFont="1" applyFill="1" applyBorder="1" applyAlignment="1" applyProtection="1">
      <alignment vertical="center"/>
      <protection locked="0"/>
    </xf>
    <xf numFmtId="0" fontId="63" fillId="34" borderId="19" xfId="0" applyFont="1" applyFill="1" applyBorder="1" applyAlignment="1" applyProtection="1">
      <alignment vertical="center"/>
      <protection locked="0"/>
    </xf>
    <xf numFmtId="183" fontId="67" fillId="0" borderId="20" xfId="0" applyNumberFormat="1" applyFont="1" applyBorder="1" applyAlignment="1" applyProtection="1">
      <alignment horizontal="right"/>
      <protection locked="0"/>
    </xf>
    <xf numFmtId="49" fontId="6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4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12" xfId="0" applyFont="1" applyBorder="1" applyAlignment="1" applyProtection="1">
      <alignment/>
      <protection/>
    </xf>
    <xf numFmtId="0" fontId="61" fillId="0" borderId="21" xfId="0" applyFont="1" applyBorder="1" applyAlignment="1" applyProtection="1">
      <alignment/>
      <protection/>
    </xf>
    <xf numFmtId="0" fontId="61" fillId="0" borderId="0" xfId="0" applyFont="1" applyAlignment="1">
      <alignment horizontal="center"/>
    </xf>
    <xf numFmtId="3" fontId="63" fillId="0" borderId="14" xfId="0" applyNumberFormat="1" applyFont="1" applyBorder="1" applyAlignment="1" applyProtection="1">
      <alignment horizontal="center"/>
      <protection hidden="1"/>
    </xf>
    <xf numFmtId="3" fontId="63" fillId="35" borderId="14" xfId="0" applyNumberFormat="1" applyFont="1" applyFill="1" applyBorder="1" applyAlignment="1" applyProtection="1">
      <alignment horizontal="center"/>
      <protection hidden="1" locked="0"/>
    </xf>
    <xf numFmtId="3" fontId="63" fillId="0" borderId="14" xfId="0" applyNumberFormat="1" applyFont="1" applyFill="1" applyBorder="1" applyAlignment="1" applyProtection="1">
      <alignment horizontal="center"/>
      <protection hidden="1"/>
    </xf>
    <xf numFmtId="10" fontId="63" fillId="0" borderId="14" xfId="0" applyNumberFormat="1" applyFont="1" applyBorder="1" applyAlignment="1" applyProtection="1">
      <alignment horizontal="center"/>
      <protection hidden="1"/>
    </xf>
    <xf numFmtId="9" fontId="63" fillId="0" borderId="14" xfId="0" applyNumberFormat="1" applyFont="1" applyBorder="1" applyAlignment="1" applyProtection="1">
      <alignment/>
      <protection hidden="1"/>
    </xf>
    <xf numFmtId="9" fontId="63" fillId="0" borderId="14" xfId="0" applyNumberFormat="1" applyFont="1" applyBorder="1" applyAlignment="1" applyProtection="1">
      <alignment horizontal="center"/>
      <protection hidden="1"/>
    </xf>
    <xf numFmtId="9" fontId="63" fillId="0" borderId="14" xfId="0" applyNumberFormat="1" applyFont="1" applyFill="1" applyBorder="1" applyAlignment="1" applyProtection="1">
      <alignment horizontal="center"/>
      <protection hidden="1"/>
    </xf>
    <xf numFmtId="4" fontId="63" fillId="0" borderId="15" xfId="0" applyNumberFormat="1" applyFont="1" applyBorder="1" applyAlignment="1" applyProtection="1">
      <alignment horizontal="right"/>
      <protection hidden="1"/>
    </xf>
    <xf numFmtId="4" fontId="63" fillId="0" borderId="13" xfId="0" applyNumberFormat="1" applyFont="1" applyBorder="1" applyAlignment="1" applyProtection="1">
      <alignment horizontal="right"/>
      <protection hidden="1"/>
    </xf>
    <xf numFmtId="183" fontId="63" fillId="0" borderId="15" xfId="0" applyNumberFormat="1" applyFont="1" applyBorder="1" applyAlignment="1" applyProtection="1">
      <alignment/>
      <protection hidden="1"/>
    </xf>
    <xf numFmtId="183" fontId="63" fillId="0" borderId="0" xfId="0" applyNumberFormat="1" applyFont="1" applyBorder="1" applyAlignment="1" applyProtection="1">
      <alignment/>
      <protection hidden="1"/>
    </xf>
    <xf numFmtId="183" fontId="67" fillId="0" borderId="16" xfId="0" applyNumberFormat="1" applyFont="1" applyBorder="1" applyAlignment="1" applyProtection="1" quotePrefix="1">
      <alignment/>
      <protection hidden="1"/>
    </xf>
    <xf numFmtId="183" fontId="63" fillId="0" borderId="15" xfId="0" applyNumberFormat="1" applyFont="1" applyBorder="1" applyAlignment="1" applyProtection="1">
      <alignment/>
      <protection hidden="1" locked="0"/>
    </xf>
    <xf numFmtId="4" fontId="67" fillId="0" borderId="19" xfId="0" applyNumberFormat="1" applyFont="1" applyBorder="1" applyAlignment="1" applyProtection="1">
      <alignment/>
      <protection hidden="1"/>
    </xf>
    <xf numFmtId="4" fontId="67" fillId="0" borderId="19" xfId="0" applyNumberFormat="1" applyFont="1" applyBorder="1" applyAlignment="1" applyProtection="1">
      <alignment/>
      <protection hidden="1"/>
    </xf>
    <xf numFmtId="4" fontId="70" fillId="0" borderId="19" xfId="0" applyNumberFormat="1" applyFont="1" applyBorder="1" applyAlignment="1" applyProtection="1">
      <alignment horizontal="right"/>
      <protection hidden="1" locked="0"/>
    </xf>
    <xf numFmtId="183" fontId="63" fillId="0" borderId="14" xfId="0" applyNumberFormat="1" applyFont="1" applyBorder="1" applyAlignment="1" applyProtection="1">
      <alignment horizontal="center"/>
      <protection hidden="1"/>
    </xf>
    <xf numFmtId="181" fontId="63" fillId="0" borderId="14" xfId="0" applyNumberFormat="1" applyFont="1" applyBorder="1" applyAlignment="1" applyProtection="1">
      <alignment/>
      <protection hidden="1"/>
    </xf>
    <xf numFmtId="10" fontId="63" fillId="0" borderId="14" xfId="0" applyNumberFormat="1" applyFont="1" applyFill="1" applyBorder="1" applyAlignment="1" applyProtection="1">
      <alignment horizontal="center"/>
      <protection hidden="1"/>
    </xf>
    <xf numFmtId="0" fontId="61" fillId="0" borderId="15" xfId="0" applyFont="1" applyBorder="1" applyAlignment="1" applyProtection="1">
      <alignment horizontal="right"/>
      <protection/>
    </xf>
    <xf numFmtId="0" fontId="61" fillId="0" borderId="14" xfId="0" applyFont="1" applyBorder="1" applyAlignment="1" applyProtection="1">
      <alignment/>
      <protection/>
    </xf>
    <xf numFmtId="0" fontId="71" fillId="0" borderId="0" xfId="0" applyFont="1" applyAlignment="1" applyProtection="1">
      <alignment horizontal="left" wrapText="1"/>
      <protection locked="0"/>
    </xf>
    <xf numFmtId="183" fontId="71" fillId="0" borderId="22" xfId="0" applyNumberFormat="1" applyFont="1" applyBorder="1" applyAlignment="1" applyProtection="1">
      <alignment/>
      <protection locked="0"/>
    </xf>
    <xf numFmtId="0" fontId="71" fillId="0" borderId="0" xfId="0" applyFont="1" applyAlignment="1" applyProtection="1">
      <alignment wrapText="1"/>
      <protection locked="0"/>
    </xf>
    <xf numFmtId="0" fontId="71" fillId="0" borderId="0" xfId="0" applyFont="1" applyAlignment="1">
      <alignment vertical="center"/>
    </xf>
    <xf numFmtId="0" fontId="61" fillId="0" borderId="0" xfId="0" applyFont="1" applyAlignment="1">
      <alignment/>
    </xf>
    <xf numFmtId="0" fontId="71" fillId="0" borderId="23" xfId="0" applyFont="1" applyBorder="1" applyAlignment="1" applyProtection="1">
      <alignment vertical="center" wrapText="1"/>
      <protection/>
    </xf>
    <xf numFmtId="0" fontId="71" fillId="0" borderId="24" xfId="0" applyFont="1" applyBorder="1" applyAlignment="1" applyProtection="1">
      <alignment vertical="center" wrapText="1"/>
      <protection locked="0"/>
    </xf>
    <xf numFmtId="0" fontId="71" fillId="0" borderId="24" xfId="0" applyFont="1" applyBorder="1" applyAlignment="1" applyProtection="1">
      <alignment horizontal="center" vertical="center" wrapText="1"/>
      <protection/>
    </xf>
    <xf numFmtId="0" fontId="71" fillId="0" borderId="24" xfId="0" applyFont="1" applyBorder="1" applyAlignment="1" applyProtection="1">
      <alignment vertical="center" wrapText="1"/>
      <protection/>
    </xf>
    <xf numFmtId="0" fontId="71" fillId="0" borderId="24" xfId="0" applyFont="1" applyBorder="1" applyAlignment="1" applyProtection="1">
      <alignment horizontal="center" vertical="center" wrapText="1"/>
      <protection hidden="1"/>
    </xf>
    <xf numFmtId="202" fontId="71" fillId="0" borderId="25" xfId="0" applyNumberFormat="1" applyFont="1" applyBorder="1" applyAlignment="1" applyProtection="1">
      <alignment horizontal="center" vertical="center" wrapText="1"/>
      <protection locked="0"/>
    </xf>
    <xf numFmtId="0" fontId="71" fillId="0" borderId="25" xfId="0" applyFont="1" applyBorder="1" applyAlignment="1" applyProtection="1">
      <alignment horizontal="center" vertical="center" wrapText="1"/>
      <protection/>
    </xf>
    <xf numFmtId="0" fontId="71" fillId="0" borderId="25" xfId="0" applyFont="1" applyBorder="1" applyAlignment="1" applyProtection="1">
      <alignment vertical="center" wrapText="1"/>
      <protection/>
    </xf>
    <xf numFmtId="0" fontId="61" fillId="0" borderId="26" xfId="0" applyFont="1" applyBorder="1" applyAlignment="1" applyProtection="1">
      <alignment/>
      <protection/>
    </xf>
    <xf numFmtId="1" fontId="71" fillId="0" borderId="25" xfId="0" applyNumberFormat="1" applyFont="1" applyBorder="1" applyAlignment="1" applyProtection="1">
      <alignment horizontal="center" vertical="center" wrapText="1"/>
      <protection hidden="1"/>
    </xf>
    <xf numFmtId="0" fontId="71" fillId="0" borderId="27" xfId="0" applyFont="1" applyBorder="1" applyAlignment="1" applyProtection="1">
      <alignment vertical="center" wrapText="1"/>
      <protection/>
    </xf>
    <xf numFmtId="0" fontId="61" fillId="0" borderId="28" xfId="0" applyFont="1" applyBorder="1" applyAlignment="1" applyProtection="1">
      <alignment/>
      <protection/>
    </xf>
    <xf numFmtId="0" fontId="71" fillId="0" borderId="29" xfId="0" applyFont="1" applyBorder="1" applyAlignment="1" applyProtection="1">
      <alignment horizontal="center" vertical="center" wrapText="1"/>
      <protection/>
    </xf>
    <xf numFmtId="0" fontId="71" fillId="0" borderId="30" xfId="0" applyFont="1" applyBorder="1" applyAlignment="1" applyProtection="1">
      <alignment horizontal="center" vertical="center" wrapText="1"/>
      <protection/>
    </xf>
    <xf numFmtId="0" fontId="71" fillId="0" borderId="31" xfId="0" applyFont="1" applyBorder="1" applyAlignment="1" applyProtection="1">
      <alignment horizontal="center" vertical="center" wrapText="1"/>
      <protection/>
    </xf>
    <xf numFmtId="183" fontId="61" fillId="0" borderId="26" xfId="0" applyNumberFormat="1" applyFont="1" applyBorder="1" applyAlignment="1" applyProtection="1">
      <alignment horizontal="center"/>
      <protection hidden="1"/>
    </xf>
    <xf numFmtId="183" fontId="61" fillId="0" borderId="32" xfId="0" applyNumberFormat="1" applyFont="1" applyBorder="1" applyAlignment="1" applyProtection="1">
      <alignment horizontal="center"/>
      <protection hidden="1"/>
    </xf>
    <xf numFmtId="0" fontId="61" fillId="0" borderId="33" xfId="0" applyFont="1" applyBorder="1" applyAlignment="1" applyProtection="1">
      <alignment vertical="center" wrapText="1"/>
      <protection/>
    </xf>
    <xf numFmtId="0" fontId="61" fillId="0" borderId="32" xfId="0" applyFont="1" applyBorder="1" applyAlignment="1" applyProtection="1">
      <alignment/>
      <protection/>
    </xf>
    <xf numFmtId="0" fontId="61" fillId="0" borderId="34" xfId="0" applyFont="1" applyBorder="1" applyAlignment="1" applyProtection="1">
      <alignment vertical="center" wrapText="1"/>
      <protection/>
    </xf>
    <xf numFmtId="0" fontId="61" fillId="0" borderId="35" xfId="0" applyFont="1" applyBorder="1" applyAlignment="1" applyProtection="1">
      <alignment/>
      <protection/>
    </xf>
    <xf numFmtId="0" fontId="61" fillId="0" borderId="36" xfId="0" applyFont="1" applyBorder="1" applyAlignment="1" applyProtection="1">
      <alignment vertical="center" wrapText="1"/>
      <protection/>
    </xf>
    <xf numFmtId="0" fontId="61" fillId="0" borderId="37" xfId="0" applyFont="1" applyBorder="1" applyAlignment="1" applyProtection="1">
      <alignment/>
      <protection/>
    </xf>
    <xf numFmtId="0" fontId="63" fillId="11" borderId="15" xfId="0" applyFont="1" applyFill="1" applyBorder="1" applyAlignment="1" applyProtection="1">
      <alignment/>
      <protection locked="0"/>
    </xf>
    <xf numFmtId="0" fontId="63" fillId="11" borderId="13" xfId="0" applyFont="1" applyFill="1" applyBorder="1" applyAlignment="1" applyProtection="1">
      <alignment/>
      <protection locked="0"/>
    </xf>
    <xf numFmtId="0" fontId="63" fillId="11" borderId="19" xfId="0" applyFont="1" applyFill="1" applyBorder="1" applyAlignment="1" applyProtection="1">
      <alignment horizontal="center"/>
      <protection locked="0"/>
    </xf>
    <xf numFmtId="0" fontId="63" fillId="14" borderId="14" xfId="0" applyFont="1" applyFill="1" applyBorder="1" applyAlignment="1" applyProtection="1">
      <alignment horizontal="center"/>
      <protection locked="0"/>
    </xf>
    <xf numFmtId="0" fontId="63" fillId="14" borderId="21" xfId="0" applyFont="1" applyFill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/>
      <protection/>
    </xf>
    <xf numFmtId="4" fontId="63" fillId="0" borderId="0" xfId="0" applyNumberFormat="1" applyFont="1" applyAlignment="1" applyProtection="1">
      <alignment/>
      <protection/>
    </xf>
    <xf numFmtId="0" fontId="71" fillId="0" borderId="38" xfId="0" applyFont="1" applyBorder="1" applyAlignment="1" applyProtection="1">
      <alignment horizontal="center" vertical="center"/>
      <protection hidden="1"/>
    </xf>
    <xf numFmtId="0" fontId="71" fillId="0" borderId="25" xfId="0" applyFont="1" applyBorder="1" applyAlignment="1" applyProtection="1">
      <alignment horizontal="center" vertical="center"/>
      <protection/>
    </xf>
    <xf numFmtId="202" fontId="11" fillId="0" borderId="26" xfId="53" applyNumberFormat="1" applyFont="1" applyBorder="1" applyAlignment="1" applyProtection="1">
      <alignment horizontal="center" vertical="center" wrapText="1"/>
      <protection locked="0"/>
    </xf>
    <xf numFmtId="4" fontId="61" fillId="0" borderId="0" xfId="0" applyNumberFormat="1" applyFont="1" applyAlignment="1" applyProtection="1">
      <alignment horizontal="left"/>
      <protection/>
    </xf>
    <xf numFmtId="4" fontId="61" fillId="0" borderId="39" xfId="0" applyNumberFormat="1" applyFont="1" applyBorder="1" applyAlignment="1" applyProtection="1">
      <alignment vertical="center"/>
      <protection hidden="1"/>
    </xf>
    <xf numFmtId="0" fontId="61" fillId="0" borderId="29" xfId="0" applyFont="1" applyBorder="1" applyAlignment="1" applyProtection="1">
      <alignment/>
      <protection hidden="1"/>
    </xf>
    <xf numFmtId="0" fontId="61" fillId="0" borderId="26" xfId="0" applyFont="1" applyBorder="1" applyAlignment="1" applyProtection="1">
      <alignment/>
      <protection hidden="1"/>
    </xf>
    <xf numFmtId="183" fontId="61" fillId="0" borderId="0" xfId="0" applyNumberFormat="1" applyFont="1" applyAlignment="1" applyProtection="1">
      <alignment horizontal="left"/>
      <protection/>
    </xf>
    <xf numFmtId="183" fontId="71" fillId="0" borderId="32" xfId="0" applyNumberFormat="1" applyFont="1" applyBorder="1" applyAlignment="1" applyProtection="1">
      <alignment horizontal="center"/>
      <protection hidden="1"/>
    </xf>
    <xf numFmtId="183" fontId="72" fillId="0" borderId="40" xfId="0" applyNumberFormat="1" applyFont="1" applyBorder="1" applyAlignment="1" applyProtection="1">
      <alignment horizontal="center"/>
      <protection hidden="1"/>
    </xf>
    <xf numFmtId="0" fontId="61" fillId="0" borderId="41" xfId="0" applyFont="1" applyBorder="1" applyAlignment="1">
      <alignment/>
    </xf>
    <xf numFmtId="0" fontId="61" fillId="0" borderId="42" xfId="0" applyFont="1" applyBorder="1" applyAlignment="1">
      <alignment/>
    </xf>
    <xf numFmtId="0" fontId="61" fillId="0" borderId="43" xfId="0" applyFont="1" applyBorder="1" applyAlignment="1">
      <alignment/>
    </xf>
    <xf numFmtId="0" fontId="61" fillId="0" borderId="44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45" xfId="0" applyFont="1" applyBorder="1" applyAlignment="1">
      <alignment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46" xfId="0" applyFont="1" applyBorder="1" applyAlignment="1">
      <alignment/>
    </xf>
    <xf numFmtId="0" fontId="61" fillId="0" borderId="47" xfId="0" applyFont="1" applyBorder="1" applyAlignment="1">
      <alignment/>
    </xf>
    <xf numFmtId="0" fontId="61" fillId="0" borderId="48" xfId="0" applyFont="1" applyBorder="1" applyAlignment="1">
      <alignment/>
    </xf>
    <xf numFmtId="0" fontId="71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4" fillId="0" borderId="51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61" fillId="0" borderId="51" xfId="0" applyFont="1" applyBorder="1" applyAlignment="1">
      <alignment horizontal="center"/>
    </xf>
    <xf numFmtId="0" fontId="61" fillId="0" borderId="29" xfId="0" applyFont="1" applyBorder="1" applyAlignment="1">
      <alignment/>
    </xf>
    <xf numFmtId="0" fontId="61" fillId="0" borderId="29" xfId="0" applyFont="1" applyBorder="1" applyAlignment="1" applyProtection="1">
      <alignment horizontal="center"/>
      <protection locked="0"/>
    </xf>
    <xf numFmtId="0" fontId="61" fillId="0" borderId="52" xfId="0" applyFont="1" applyBorder="1" applyAlignment="1">
      <alignment horizontal="center"/>
    </xf>
    <xf numFmtId="0" fontId="61" fillId="0" borderId="53" xfId="0" applyFont="1" applyBorder="1" applyAlignment="1">
      <alignment/>
    </xf>
    <xf numFmtId="0" fontId="61" fillId="0" borderId="37" xfId="0" applyFont="1" applyBorder="1" applyAlignment="1">
      <alignment/>
    </xf>
    <xf numFmtId="0" fontId="65" fillId="0" borderId="0" xfId="0" applyFont="1" applyBorder="1" applyAlignment="1">
      <alignment/>
    </xf>
    <xf numFmtId="0" fontId="63" fillId="0" borderId="14" xfId="0" applyFont="1" applyBorder="1" applyAlignment="1" applyProtection="1">
      <alignment horizontal="center"/>
      <protection/>
    </xf>
    <xf numFmtId="49" fontId="71" fillId="0" borderId="0" xfId="0" applyNumberFormat="1" applyFont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center"/>
      <protection/>
    </xf>
    <xf numFmtId="0" fontId="63" fillId="11" borderId="13" xfId="0" applyFont="1" applyFill="1" applyBorder="1" applyAlignment="1" applyProtection="1">
      <alignment horizontal="center"/>
      <protection locked="0"/>
    </xf>
    <xf numFmtId="0" fontId="63" fillId="11" borderId="15" xfId="0" applyFont="1" applyFill="1" applyBorder="1" applyAlignment="1" applyProtection="1">
      <alignment horizontal="center"/>
      <protection locked="0"/>
    </xf>
    <xf numFmtId="3" fontId="63" fillId="33" borderId="15" xfId="0" applyNumberFormat="1" applyFont="1" applyFill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" fillId="16" borderId="13" xfId="0" applyFont="1" applyFill="1" applyBorder="1" applyAlignment="1">
      <alignment vertical="top" wrapText="1"/>
    </xf>
    <xf numFmtId="3" fontId="4" fillId="16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horizontal="right"/>
    </xf>
    <xf numFmtId="0" fontId="4" fillId="0" borderId="13" xfId="0" applyFont="1" applyBorder="1" applyAlignment="1">
      <alignment/>
    </xf>
    <xf numFmtId="3" fontId="0" fillId="16" borderId="13" xfId="0" applyNumberFormat="1" applyFill="1" applyBorder="1" applyAlignment="1">
      <alignment horizontal="right"/>
    </xf>
    <xf numFmtId="0" fontId="3" fillId="0" borderId="13" xfId="0" applyFont="1" applyBorder="1" applyAlignment="1">
      <alignment vertical="top" wrapText="1"/>
    </xf>
    <xf numFmtId="0" fontId="75" fillId="0" borderId="13" xfId="0" applyFont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3" fontId="0" fillId="33" borderId="13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3" fillId="16" borderId="13" xfId="0" applyFont="1" applyFill="1" applyBorder="1" applyAlignment="1">
      <alignment vertical="top" wrapText="1"/>
    </xf>
    <xf numFmtId="3" fontId="0" fillId="0" borderId="13" xfId="0" applyNumberFormat="1" applyFill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0" fontId="76" fillId="16" borderId="13" xfId="0" applyFont="1" applyFill="1" applyBorder="1" applyAlignment="1">
      <alignment vertical="center" wrapText="1"/>
    </xf>
    <xf numFmtId="0" fontId="75" fillId="0" borderId="13" xfId="0" applyFont="1" applyBorder="1" applyAlignment="1">
      <alignment vertical="center" wrapText="1"/>
    </xf>
    <xf numFmtId="0" fontId="4" fillId="0" borderId="55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4" fillId="36" borderId="13" xfId="0" applyFont="1" applyFill="1" applyBorder="1" applyAlignment="1" applyProtection="1">
      <alignment vertical="top" wrapText="1"/>
      <protection/>
    </xf>
    <xf numFmtId="1" fontId="0" fillId="36" borderId="13" xfId="0" applyNumberFormat="1" applyFill="1" applyBorder="1" applyAlignment="1" applyProtection="1">
      <alignment/>
      <protection/>
    </xf>
    <xf numFmtId="205" fontId="0" fillId="0" borderId="0" xfId="0" applyNumberFormat="1" applyAlignment="1" applyProtection="1">
      <alignment horizontal="left"/>
      <protection/>
    </xf>
    <xf numFmtId="0" fontId="61" fillId="0" borderId="0" xfId="0" applyFont="1" applyAlignment="1">
      <alignment/>
    </xf>
    <xf numFmtId="49" fontId="61" fillId="0" borderId="0" xfId="0" applyNumberFormat="1" applyFont="1" applyAlignment="1" applyProtection="1">
      <alignment/>
      <protection/>
    </xf>
    <xf numFmtId="0" fontId="71" fillId="0" borderId="25" xfId="0" applyFont="1" applyBorder="1" applyAlignment="1" applyProtection="1">
      <alignment horizontal="center" vertical="center" wrapText="1"/>
      <protection locked="0"/>
    </xf>
    <xf numFmtId="0" fontId="71" fillId="0" borderId="30" xfId="0" applyFont="1" applyBorder="1" applyAlignment="1" applyProtection="1">
      <alignment horizontal="center" vertical="center" wrapText="1"/>
      <protection locked="0"/>
    </xf>
    <xf numFmtId="0" fontId="71" fillId="0" borderId="31" xfId="0" applyFont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>
      <alignment horizontal="right"/>
    </xf>
    <xf numFmtId="0" fontId="0" fillId="0" borderId="0" xfId="0" applyAlignment="1" applyProtection="1">
      <alignment horizontal="center" vertical="center"/>
      <protection/>
    </xf>
    <xf numFmtId="0" fontId="63" fillId="34" borderId="15" xfId="0" applyFont="1" applyFill="1" applyBorder="1" applyAlignment="1" applyProtection="1">
      <alignment horizontal="center" vertical="center" wrapText="1"/>
      <protection locked="0"/>
    </xf>
    <xf numFmtId="0" fontId="63" fillId="34" borderId="14" xfId="0" applyFont="1" applyFill="1" applyBorder="1" applyAlignment="1" applyProtection="1">
      <alignment horizontal="center" vertical="center" wrapText="1"/>
      <protection locked="0"/>
    </xf>
    <xf numFmtId="0" fontId="63" fillId="34" borderId="19" xfId="0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 applyProtection="1">
      <alignment/>
      <protection locked="0"/>
    </xf>
    <xf numFmtId="0" fontId="61" fillId="0" borderId="19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0" fontId="61" fillId="0" borderId="54" xfId="0" applyFont="1" applyBorder="1" applyAlignment="1" applyProtection="1">
      <alignment horizontal="left"/>
      <protection/>
    </xf>
    <xf numFmtId="0" fontId="61" fillId="0" borderId="56" xfId="0" applyFont="1" applyBorder="1" applyAlignment="1" applyProtection="1">
      <alignment horizontal="left"/>
      <protection/>
    </xf>
    <xf numFmtId="0" fontId="61" fillId="0" borderId="13" xfId="0" applyFont="1" applyBorder="1" applyAlignment="1" applyProtection="1">
      <alignment horizontal="center" wrapText="1"/>
      <protection/>
    </xf>
    <xf numFmtId="0" fontId="61" fillId="0" borderId="15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61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1" fillId="0" borderId="14" xfId="0" applyFont="1" applyBorder="1" applyAlignment="1" applyProtection="1">
      <alignment/>
      <protection/>
    </xf>
    <xf numFmtId="203" fontId="61" fillId="0" borderId="14" xfId="0" applyNumberFormat="1" applyFont="1" applyBorder="1" applyAlignment="1" applyProtection="1">
      <alignment horizontal="center"/>
      <protection hidden="1"/>
    </xf>
    <xf numFmtId="0" fontId="63" fillId="0" borderId="15" xfId="0" applyFont="1" applyBorder="1" applyAlignment="1" applyProtection="1">
      <alignment horizontal="left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3" fillId="0" borderId="19" xfId="0" applyFont="1" applyBorder="1" applyAlignment="1" applyProtection="1">
      <alignment horizontal="left"/>
      <protection locked="0"/>
    </xf>
    <xf numFmtId="4" fontId="63" fillId="0" borderId="15" xfId="0" applyNumberFormat="1" applyFont="1" applyBorder="1" applyAlignment="1" applyProtection="1">
      <alignment horizontal="center"/>
      <protection locked="0"/>
    </xf>
    <xf numFmtId="4" fontId="63" fillId="0" borderId="14" xfId="0" applyNumberFormat="1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/>
    </xf>
    <xf numFmtId="0" fontId="61" fillId="0" borderId="14" xfId="0" applyFont="1" applyBorder="1" applyAlignment="1" applyProtection="1">
      <alignment horizontal="center"/>
      <protection/>
    </xf>
    <xf numFmtId="0" fontId="61" fillId="0" borderId="14" xfId="0" applyFont="1" applyBorder="1" applyAlignment="1" applyProtection="1">
      <alignment horizontal="right"/>
      <protection/>
    </xf>
    <xf numFmtId="2" fontId="63" fillId="0" borderId="15" xfId="0" applyNumberFormat="1" applyFont="1" applyBorder="1" applyAlignment="1" applyProtection="1">
      <alignment horizontal="left"/>
      <protection locked="0"/>
    </xf>
    <xf numFmtId="2" fontId="63" fillId="0" borderId="14" xfId="0" applyNumberFormat="1" applyFont="1" applyBorder="1" applyAlignment="1" applyProtection="1">
      <alignment horizontal="left"/>
      <protection locked="0"/>
    </xf>
    <xf numFmtId="2" fontId="63" fillId="0" borderId="19" xfId="0" applyNumberFormat="1" applyFont="1" applyBorder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 wrapText="1"/>
      <protection/>
    </xf>
    <xf numFmtId="0" fontId="63" fillId="0" borderId="14" xfId="0" applyFont="1" applyBorder="1" applyAlignment="1" applyProtection="1">
      <alignment horizontal="left" wrapText="1"/>
      <protection/>
    </xf>
    <xf numFmtId="0" fontId="63" fillId="0" borderId="15" xfId="0" applyFont="1" applyBorder="1" applyAlignment="1" applyProtection="1">
      <alignment horizontal="left"/>
      <protection/>
    </xf>
    <xf numFmtId="0" fontId="63" fillId="0" borderId="14" xfId="0" applyFont="1" applyBorder="1" applyAlignment="1" applyProtection="1">
      <alignment horizontal="left"/>
      <protection/>
    </xf>
    <xf numFmtId="0" fontId="63" fillId="0" borderId="19" xfId="0" applyFont="1" applyBorder="1" applyAlignment="1" applyProtection="1">
      <alignment horizontal="left"/>
      <protection/>
    </xf>
    <xf numFmtId="183" fontId="63" fillId="0" borderId="14" xfId="0" applyNumberFormat="1" applyFont="1" applyBorder="1" applyAlignment="1" applyProtection="1">
      <alignment horizontal="center"/>
      <protection hidden="1"/>
    </xf>
    <xf numFmtId="183" fontId="63" fillId="0" borderId="19" xfId="0" applyNumberFormat="1" applyFont="1" applyBorder="1" applyAlignment="1" applyProtection="1">
      <alignment horizontal="center"/>
      <protection hidden="1"/>
    </xf>
    <xf numFmtId="0" fontId="63" fillId="0" borderId="15" xfId="0" applyFont="1" applyBorder="1" applyAlignment="1" applyProtection="1">
      <alignment horizontal="center"/>
      <protection/>
    </xf>
    <xf numFmtId="0" fontId="63" fillId="0" borderId="14" xfId="0" applyFont="1" applyBorder="1" applyAlignment="1" applyProtection="1">
      <alignment horizontal="center"/>
      <protection/>
    </xf>
    <xf numFmtId="0" fontId="63" fillId="0" borderId="19" xfId="0" applyFont="1" applyBorder="1" applyAlignment="1" applyProtection="1">
      <alignment horizontal="center"/>
      <protection/>
    </xf>
    <xf numFmtId="0" fontId="63" fillId="0" borderId="15" xfId="0" applyFont="1" applyBorder="1" applyAlignment="1" applyProtection="1">
      <alignment horizontal="left" vertical="center" wrapText="1"/>
      <protection/>
    </xf>
    <xf numFmtId="0" fontId="63" fillId="0" borderId="14" xfId="0" applyFont="1" applyBorder="1" applyAlignment="1" applyProtection="1">
      <alignment horizontal="left" vertical="center" wrapText="1"/>
      <protection/>
    </xf>
    <xf numFmtId="0" fontId="63" fillId="0" borderId="19" xfId="0" applyFont="1" applyBorder="1" applyAlignment="1" applyProtection="1">
      <alignment horizontal="left" vertical="center" wrapText="1"/>
      <protection/>
    </xf>
    <xf numFmtId="0" fontId="63" fillId="0" borderId="15" xfId="0" applyFont="1" applyBorder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0" fontId="63" fillId="0" borderId="19" xfId="0" applyFont="1" applyBorder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vertical="center" wrapText="1"/>
      <protection/>
    </xf>
    <xf numFmtId="0" fontId="61" fillId="0" borderId="19" xfId="0" applyFont="1" applyBorder="1" applyAlignment="1" applyProtection="1">
      <alignment horizontal="center" vertical="center" wrapText="1"/>
      <protection/>
    </xf>
    <xf numFmtId="14" fontId="77" fillId="0" borderId="15" xfId="0" applyNumberFormat="1" applyFont="1" applyBorder="1" applyAlignment="1" applyProtection="1">
      <alignment horizontal="center" vertical="center"/>
      <protection/>
    </xf>
    <xf numFmtId="0" fontId="77" fillId="0" borderId="19" xfId="0" applyFont="1" applyBorder="1" applyAlignment="1" applyProtection="1">
      <alignment horizontal="center" vertical="center"/>
      <protection/>
    </xf>
    <xf numFmtId="14" fontId="63" fillId="0" borderId="15" xfId="0" applyNumberFormat="1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14" fontId="63" fillId="0" borderId="15" xfId="0" applyNumberFormat="1" applyFont="1" applyBorder="1" applyAlignment="1" applyProtection="1">
      <alignment horizontal="center" wrapText="1"/>
      <protection/>
    </xf>
    <xf numFmtId="0" fontId="63" fillId="0" borderId="19" xfId="0" applyFont="1" applyBorder="1" applyAlignment="1" applyProtection="1">
      <alignment horizontal="center" wrapText="1"/>
      <protection/>
    </xf>
    <xf numFmtId="4" fontId="63" fillId="35" borderId="14" xfId="0" applyNumberFormat="1" applyFont="1" applyFill="1" applyBorder="1" applyAlignment="1" applyProtection="1">
      <alignment horizontal="center"/>
      <protection locked="0"/>
    </xf>
    <xf numFmtId="4" fontId="63" fillId="35" borderId="19" xfId="0" applyNumberFormat="1" applyFont="1" applyFill="1" applyBorder="1" applyAlignment="1" applyProtection="1">
      <alignment horizontal="center"/>
      <protection locked="0"/>
    </xf>
    <xf numFmtId="0" fontId="71" fillId="0" borderId="15" xfId="0" applyFont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/>
      <protection/>
    </xf>
    <xf numFmtId="0" fontId="71" fillId="0" borderId="21" xfId="0" applyFont="1" applyBorder="1" applyAlignment="1" applyProtection="1">
      <alignment horizontal="center"/>
      <protection/>
    </xf>
    <xf numFmtId="0" fontId="71" fillId="0" borderId="19" xfId="0" applyFont="1" applyBorder="1" applyAlignment="1" applyProtection="1">
      <alignment horizontal="center"/>
      <protection/>
    </xf>
    <xf numFmtId="202" fontId="63" fillId="0" borderId="15" xfId="0" applyNumberFormat="1" applyFont="1" applyBorder="1" applyAlignment="1" applyProtection="1">
      <alignment horizontal="center"/>
      <protection locked="0"/>
    </xf>
    <xf numFmtId="202" fontId="63" fillId="0" borderId="19" xfId="0" applyNumberFormat="1" applyFont="1" applyBorder="1" applyAlignment="1" applyProtection="1">
      <alignment horizontal="center"/>
      <protection locked="0"/>
    </xf>
    <xf numFmtId="0" fontId="71" fillId="34" borderId="15" xfId="0" applyFont="1" applyFill="1" applyBorder="1" applyAlignment="1" applyProtection="1">
      <alignment horizontal="center" vertical="center" wrapText="1"/>
      <protection/>
    </xf>
    <xf numFmtId="0" fontId="71" fillId="34" borderId="14" xfId="0" applyFont="1" applyFill="1" applyBorder="1" applyAlignment="1" applyProtection="1">
      <alignment horizontal="center" vertical="center" wrapText="1"/>
      <protection/>
    </xf>
    <xf numFmtId="0" fontId="71" fillId="34" borderId="19" xfId="0" applyFont="1" applyFill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right" vertical="center"/>
      <protection/>
    </xf>
    <xf numFmtId="0" fontId="61" fillId="0" borderId="14" xfId="0" applyFont="1" applyBorder="1" applyAlignment="1" applyProtection="1">
      <alignment horizontal="right" vertical="center"/>
      <protection/>
    </xf>
    <xf numFmtId="0" fontId="61" fillId="0" borderId="15" xfId="0" applyFont="1" applyBorder="1" applyAlignment="1" applyProtection="1">
      <alignment horizontal="center" vertical="top" wrapText="1"/>
      <protection/>
    </xf>
    <xf numFmtId="0" fontId="61" fillId="0" borderId="19" xfId="0" applyFont="1" applyBorder="1" applyAlignment="1" applyProtection="1">
      <alignment horizontal="center" vertical="top" wrapText="1"/>
      <protection/>
    </xf>
    <xf numFmtId="199" fontId="63" fillId="0" borderId="15" xfId="0" applyNumberFormat="1" applyFont="1" applyBorder="1" applyAlignment="1" applyProtection="1">
      <alignment horizontal="center" wrapText="1"/>
      <protection locked="0"/>
    </xf>
    <xf numFmtId="199" fontId="63" fillId="0" borderId="19" xfId="0" applyNumberFormat="1" applyFont="1" applyBorder="1" applyAlignment="1" applyProtection="1">
      <alignment horizontal="center" wrapText="1"/>
      <protection locked="0"/>
    </xf>
    <xf numFmtId="0" fontId="61" fillId="0" borderId="15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1" fillId="0" borderId="19" xfId="0" applyFont="1" applyBorder="1" applyAlignment="1" applyProtection="1">
      <alignment horizontal="center" vertical="center"/>
      <protection locked="0"/>
    </xf>
    <xf numFmtId="0" fontId="63" fillId="34" borderId="15" xfId="0" applyFont="1" applyFill="1" applyBorder="1" applyAlignment="1" applyProtection="1">
      <alignment horizontal="center" vertical="center"/>
      <protection locked="0"/>
    </xf>
    <xf numFmtId="0" fontId="63" fillId="34" borderId="14" xfId="0" applyFont="1" applyFill="1" applyBorder="1" applyAlignment="1" applyProtection="1">
      <alignment horizontal="center" vertical="center"/>
      <protection locked="0"/>
    </xf>
    <xf numFmtId="0" fontId="63" fillId="34" borderId="19" xfId="0" applyFont="1" applyFill="1" applyBorder="1" applyAlignment="1" applyProtection="1">
      <alignment horizontal="center" vertical="center"/>
      <protection locked="0"/>
    </xf>
    <xf numFmtId="0" fontId="71" fillId="0" borderId="13" xfId="0" applyFont="1" applyBorder="1" applyAlignment="1" applyProtection="1">
      <alignment horizontal="center"/>
      <protection/>
    </xf>
    <xf numFmtId="0" fontId="71" fillId="0" borderId="55" xfId="0" applyFont="1" applyBorder="1" applyAlignment="1" applyProtection="1">
      <alignment horizontal="center"/>
      <protection/>
    </xf>
    <xf numFmtId="0" fontId="71" fillId="0" borderId="54" xfId="0" applyFont="1" applyBorder="1" applyAlignment="1" applyProtection="1">
      <alignment horizontal="center"/>
      <protection/>
    </xf>
    <xf numFmtId="0" fontId="61" fillId="0" borderId="17" xfId="0" applyFont="1" applyBorder="1" applyAlignment="1" applyProtection="1">
      <alignment horizontal="center"/>
      <protection/>
    </xf>
    <xf numFmtId="0" fontId="61" fillId="0" borderId="10" xfId="0" applyFont="1" applyBorder="1" applyAlignment="1" applyProtection="1">
      <alignment horizont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left" wrapText="1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left"/>
      <protection/>
    </xf>
    <xf numFmtId="0" fontId="71" fillId="0" borderId="10" xfId="0" applyFont="1" applyBorder="1" applyAlignment="1" applyProtection="1">
      <alignment horizontal="left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61" fillId="0" borderId="10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vertical="top" wrapText="1"/>
      <protection/>
    </xf>
    <xf numFmtId="0" fontId="61" fillId="0" borderId="0" xfId="0" applyFont="1" applyAlignment="1" applyProtection="1">
      <alignment horizontal="left" wrapText="1"/>
      <protection/>
    </xf>
    <xf numFmtId="0" fontId="71" fillId="0" borderId="0" xfId="0" applyFont="1" applyAlignment="1" applyProtection="1">
      <alignment horizontal="left" wrapText="1"/>
      <protection locked="0"/>
    </xf>
    <xf numFmtId="0" fontId="71" fillId="0" borderId="57" xfId="0" applyFont="1" applyBorder="1" applyAlignment="1" applyProtection="1">
      <alignment horizontal="left" vertical="center" wrapText="1"/>
      <protection/>
    </xf>
    <xf numFmtId="0" fontId="71" fillId="0" borderId="58" xfId="0" applyFont="1" applyBorder="1" applyAlignment="1" applyProtection="1">
      <alignment horizontal="left" vertical="center" wrapText="1"/>
      <protection/>
    </xf>
    <xf numFmtId="0" fontId="71" fillId="0" borderId="59" xfId="0" applyFont="1" applyBorder="1" applyAlignment="1" applyProtection="1">
      <alignment horizontal="left" vertical="center" wrapText="1"/>
      <protection/>
    </xf>
    <xf numFmtId="0" fontId="71" fillId="0" borderId="60" xfId="0" applyFont="1" applyBorder="1" applyAlignment="1" applyProtection="1">
      <alignment horizontal="left" vertical="center" wrapText="1"/>
      <protection/>
    </xf>
    <xf numFmtId="0" fontId="71" fillId="0" borderId="61" xfId="0" applyFont="1" applyBorder="1" applyAlignment="1" applyProtection="1">
      <alignment horizontal="left" vertical="center" wrapText="1"/>
      <protection/>
    </xf>
    <xf numFmtId="0" fontId="71" fillId="0" borderId="62" xfId="0" applyFont="1" applyBorder="1" applyAlignment="1" applyProtection="1">
      <alignment horizontal="left" vertical="center" wrapText="1"/>
      <protection/>
    </xf>
    <xf numFmtId="0" fontId="61" fillId="0" borderId="63" xfId="0" applyFont="1" applyBorder="1" applyAlignment="1" applyProtection="1">
      <alignment horizontal="center" vertical="center" wrapText="1"/>
      <protection/>
    </xf>
    <xf numFmtId="0" fontId="61" fillId="0" borderId="64" xfId="0" applyFont="1" applyBorder="1" applyAlignment="1" applyProtection="1">
      <alignment horizontal="center" vertical="center" wrapText="1"/>
      <protection/>
    </xf>
    <xf numFmtId="0" fontId="71" fillId="0" borderId="52" xfId="0" applyFont="1" applyBorder="1" applyAlignment="1" applyProtection="1">
      <alignment horizontal="left" vertical="center" wrapText="1"/>
      <protection/>
    </xf>
    <xf numFmtId="0" fontId="71" fillId="0" borderId="53" xfId="0" applyFont="1" applyBorder="1" applyAlignment="1" applyProtection="1">
      <alignment horizontal="left" vertical="center" wrapText="1"/>
      <protection/>
    </xf>
    <xf numFmtId="0" fontId="61" fillId="0" borderId="65" xfId="0" applyFont="1" applyBorder="1" applyAlignment="1" applyProtection="1">
      <alignment horizontal="center" vertical="center" wrapText="1"/>
      <protection/>
    </xf>
    <xf numFmtId="0" fontId="61" fillId="0" borderId="51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0" fontId="61" fillId="0" borderId="29" xfId="0" applyFont="1" applyBorder="1" applyAlignment="1" applyProtection="1">
      <alignment horizontal="left" vertical="center" wrapText="1"/>
      <protection/>
    </xf>
    <xf numFmtId="0" fontId="71" fillId="0" borderId="51" xfId="0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 applyProtection="1">
      <alignment horizontal="left" vertical="center" wrapText="1"/>
      <protection/>
    </xf>
    <xf numFmtId="0" fontId="71" fillId="0" borderId="29" xfId="0" applyFont="1" applyBorder="1" applyAlignment="1" applyProtection="1">
      <alignment horizontal="left" vertical="center" wrapText="1"/>
      <protection/>
    </xf>
    <xf numFmtId="14" fontId="61" fillId="0" borderId="57" xfId="0" applyNumberFormat="1" applyFont="1" applyBorder="1" applyAlignment="1" applyProtection="1">
      <alignment horizontal="center" vertical="center" wrapText="1"/>
      <protection hidden="1"/>
    </xf>
    <xf numFmtId="0" fontId="61" fillId="0" borderId="58" xfId="0" applyFont="1" applyBorder="1" applyAlignment="1" applyProtection="1">
      <alignment horizontal="center" vertical="center" wrapText="1"/>
      <protection hidden="1"/>
    </xf>
    <xf numFmtId="0" fontId="61" fillId="0" borderId="59" xfId="0" applyFont="1" applyBorder="1" applyAlignment="1" applyProtection="1">
      <alignment horizontal="center" vertical="center" wrapText="1"/>
      <protection hidden="1"/>
    </xf>
    <xf numFmtId="0" fontId="61" fillId="0" borderId="60" xfId="0" applyFont="1" applyBorder="1" applyAlignment="1" applyProtection="1">
      <alignment vertical="center" wrapText="1"/>
      <protection/>
    </xf>
    <xf numFmtId="0" fontId="61" fillId="0" borderId="61" xfId="0" applyFont="1" applyBorder="1" applyAlignment="1" applyProtection="1">
      <alignment vertical="center" wrapText="1"/>
      <protection/>
    </xf>
    <xf numFmtId="0" fontId="61" fillId="0" borderId="62" xfId="0" applyFont="1" applyBorder="1" applyAlignment="1" applyProtection="1">
      <alignment vertical="center" wrapText="1"/>
      <protection/>
    </xf>
    <xf numFmtId="0" fontId="61" fillId="0" borderId="61" xfId="0" applyFont="1" applyBorder="1" applyAlignment="1" applyProtection="1">
      <alignment horizontal="center" vertical="center" wrapText="1"/>
      <protection/>
    </xf>
    <xf numFmtId="0" fontId="71" fillId="0" borderId="66" xfId="0" applyFont="1" applyBorder="1" applyAlignment="1" applyProtection="1">
      <alignment horizontal="center" vertical="center" wrapText="1"/>
      <protection/>
    </xf>
    <xf numFmtId="0" fontId="71" fillId="0" borderId="67" xfId="0" applyFont="1" applyBorder="1" applyAlignment="1" applyProtection="1">
      <alignment horizontal="center" vertical="center" wrapText="1"/>
      <protection/>
    </xf>
    <xf numFmtId="0" fontId="61" fillId="0" borderId="67" xfId="0" applyFont="1" applyBorder="1" applyAlignment="1" applyProtection="1">
      <alignment horizontal="left" vertical="center" wrapText="1"/>
      <protection/>
    </xf>
    <xf numFmtId="0" fontId="61" fillId="0" borderId="31" xfId="0" applyFont="1" applyBorder="1" applyAlignment="1" applyProtection="1">
      <alignment horizontal="left" vertical="center" wrapText="1"/>
      <protection/>
    </xf>
    <xf numFmtId="0" fontId="71" fillId="0" borderId="68" xfId="0" applyFont="1" applyBorder="1" applyAlignment="1" applyProtection="1">
      <alignment horizontal="center" vertical="center" wrapText="1"/>
      <protection/>
    </xf>
    <xf numFmtId="0" fontId="71" fillId="0" borderId="25" xfId="0" applyFont="1" applyBorder="1" applyAlignment="1" applyProtection="1">
      <alignment horizontal="center" vertical="center" wrapText="1"/>
      <protection/>
    </xf>
    <xf numFmtId="0" fontId="61" fillId="0" borderId="25" xfId="0" applyFont="1" applyBorder="1" applyAlignment="1" applyProtection="1">
      <alignment horizontal="left" vertical="center" wrapText="1"/>
      <protection/>
    </xf>
    <xf numFmtId="0" fontId="61" fillId="0" borderId="68" xfId="0" applyFont="1" applyBorder="1" applyAlignment="1" applyProtection="1">
      <alignment horizontal="right" wrapText="1"/>
      <protection/>
    </xf>
    <xf numFmtId="0" fontId="61" fillId="0" borderId="25" xfId="0" applyFont="1" applyBorder="1" applyAlignment="1" applyProtection="1">
      <alignment horizontal="right" wrapText="1"/>
      <protection/>
    </xf>
    <xf numFmtId="0" fontId="71" fillId="0" borderId="68" xfId="0" applyFont="1" applyBorder="1" applyAlignment="1" applyProtection="1">
      <alignment horizontal="right" wrapText="1"/>
      <protection/>
    </xf>
    <xf numFmtId="0" fontId="71" fillId="0" borderId="25" xfId="0" applyFont="1" applyBorder="1" applyAlignment="1" applyProtection="1">
      <alignment horizontal="right" wrapText="1"/>
      <protection/>
    </xf>
    <xf numFmtId="0" fontId="61" fillId="0" borderId="25" xfId="0" applyFont="1" applyBorder="1" applyAlignment="1" applyProtection="1">
      <alignment horizontal="center" vertical="center" wrapText="1"/>
      <protection/>
    </xf>
    <xf numFmtId="0" fontId="71" fillId="0" borderId="51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61" fillId="0" borderId="33" xfId="0" applyFont="1" applyBorder="1" applyAlignment="1" applyProtection="1">
      <alignment horizontal="left" vertical="center" wrapText="1"/>
      <protection/>
    </xf>
    <xf numFmtId="0" fontId="61" fillId="0" borderId="58" xfId="0" applyFont="1" applyBorder="1" applyAlignment="1" applyProtection="1">
      <alignment horizontal="left" vertical="center" wrapText="1"/>
      <protection/>
    </xf>
    <xf numFmtId="0" fontId="61" fillId="0" borderId="69" xfId="0" applyFont="1" applyBorder="1" applyAlignment="1" applyProtection="1">
      <alignment horizontal="left" vertical="center" wrapText="1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69" xfId="0" applyFont="1" applyBorder="1" applyAlignment="1" applyProtection="1">
      <alignment horizontal="center" vertical="center" wrapText="1"/>
      <protection/>
    </xf>
    <xf numFmtId="0" fontId="71" fillId="0" borderId="68" xfId="0" applyFont="1" applyBorder="1" applyAlignment="1" applyProtection="1">
      <alignment horizontal="left" vertical="center" wrapText="1"/>
      <protection/>
    </xf>
    <xf numFmtId="0" fontId="71" fillId="0" borderId="25" xfId="0" applyFont="1" applyBorder="1" applyAlignment="1" applyProtection="1">
      <alignment horizontal="left" vertical="center" wrapText="1"/>
      <protection/>
    </xf>
    <xf numFmtId="0" fontId="71" fillId="0" borderId="27" xfId="0" applyFont="1" applyBorder="1" applyAlignment="1" applyProtection="1">
      <alignment horizontal="left" vertical="center" wrapText="1"/>
      <protection locked="0"/>
    </xf>
    <xf numFmtId="0" fontId="71" fillId="0" borderId="23" xfId="0" applyFont="1" applyBorder="1" applyAlignment="1" applyProtection="1">
      <alignment horizontal="left" vertical="center" wrapText="1"/>
      <protection/>
    </xf>
    <xf numFmtId="0" fontId="71" fillId="0" borderId="24" xfId="0" applyFont="1" applyBorder="1" applyAlignment="1" applyProtection="1">
      <alignment horizontal="left" vertical="center" wrapText="1"/>
      <protection/>
    </xf>
    <xf numFmtId="0" fontId="71" fillId="0" borderId="38" xfId="0" applyFont="1" applyBorder="1" applyAlignment="1" applyProtection="1">
      <alignment horizontal="left" vertical="center" wrapText="1"/>
      <protection/>
    </xf>
    <xf numFmtId="0" fontId="71" fillId="0" borderId="70" xfId="0" applyFont="1" applyBorder="1" applyAlignment="1" applyProtection="1">
      <alignment horizontal="left" vertical="center" wrapText="1"/>
      <protection/>
    </xf>
    <xf numFmtId="0" fontId="71" fillId="0" borderId="27" xfId="0" applyFont="1" applyBorder="1" applyAlignment="1" applyProtection="1">
      <alignment horizontal="left" vertical="center" wrapText="1"/>
      <protection/>
    </xf>
    <xf numFmtId="0" fontId="61" fillId="0" borderId="51" xfId="0" applyFont="1" applyBorder="1" applyAlignment="1" applyProtection="1">
      <alignment horizontal="center" vertical="center" wrapText="1"/>
      <protection/>
    </xf>
    <xf numFmtId="202" fontId="11" fillId="0" borderId="25" xfId="53" applyNumberFormat="1" applyFont="1" applyBorder="1" applyAlignment="1" applyProtection="1">
      <alignment horizontal="center" vertical="center" wrapText="1"/>
      <protection locked="0"/>
    </xf>
    <xf numFmtId="0" fontId="67" fillId="0" borderId="25" xfId="0" applyFont="1" applyBorder="1" applyAlignment="1" applyProtection="1">
      <alignment horizontal="left" vertical="center" wrapText="1"/>
      <protection/>
    </xf>
    <xf numFmtId="0" fontId="71" fillId="0" borderId="26" xfId="0" applyFont="1" applyBorder="1" applyAlignment="1" applyProtection="1">
      <alignment horizontal="left" vertical="center" wrapText="1"/>
      <protection/>
    </xf>
    <xf numFmtId="0" fontId="71" fillId="0" borderId="58" xfId="0" applyFont="1" applyBorder="1" applyAlignment="1" applyProtection="1">
      <alignment horizontal="left" vertical="center" wrapText="1"/>
      <protection locked="0"/>
    </xf>
    <xf numFmtId="0" fontId="71" fillId="0" borderId="32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center" vertical="center"/>
      <protection/>
    </xf>
    <xf numFmtId="0" fontId="71" fillId="0" borderId="53" xfId="0" applyFont="1" applyBorder="1" applyAlignment="1" applyProtection="1">
      <alignment horizontal="center" vertical="center"/>
      <protection/>
    </xf>
    <xf numFmtId="0" fontId="71" fillId="0" borderId="25" xfId="0" applyFont="1" applyBorder="1" applyAlignment="1" applyProtection="1">
      <alignment horizontal="left" vertical="center" wrapText="1"/>
      <protection locked="0"/>
    </xf>
    <xf numFmtId="0" fontId="71" fillId="0" borderId="26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center"/>
      <protection locked="0"/>
    </xf>
    <xf numFmtId="0" fontId="61" fillId="0" borderId="15" xfId="0" applyFont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/>
      <protection locked="0"/>
    </xf>
    <xf numFmtId="0" fontId="61" fillId="0" borderId="19" xfId="0" applyFont="1" applyBorder="1" applyAlignment="1" applyProtection="1">
      <alignment horizontal="center"/>
      <protection locked="0"/>
    </xf>
    <xf numFmtId="203" fontId="61" fillId="0" borderId="14" xfId="0" applyNumberFormat="1" applyFont="1" applyBorder="1" applyAlignment="1" applyProtection="1">
      <alignment horizontal="center"/>
      <protection hidden="1"/>
    </xf>
    <xf numFmtId="0" fontId="61" fillId="0" borderId="10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 locked="0"/>
    </xf>
    <xf numFmtId="14" fontId="61" fillId="0" borderId="61" xfId="0" applyNumberFormat="1" applyFont="1" applyBorder="1" applyAlignment="1" applyProtection="1">
      <alignment horizontal="center"/>
      <protection hidden="1"/>
    </xf>
    <xf numFmtId="0" fontId="61" fillId="0" borderId="61" xfId="0" applyFont="1" applyBorder="1" applyAlignment="1" applyProtection="1">
      <alignment horizontal="center"/>
      <protection hidden="1"/>
    </xf>
    <xf numFmtId="0" fontId="61" fillId="0" borderId="0" xfId="0" applyFont="1" applyBorder="1" applyAlignment="1">
      <alignment horizontal="center"/>
    </xf>
    <xf numFmtId="0" fontId="61" fillId="0" borderId="61" xfId="0" applyFont="1" applyBorder="1" applyAlignment="1" applyProtection="1">
      <alignment horizontal="center"/>
      <protection locked="0"/>
    </xf>
    <xf numFmtId="0" fontId="61" fillId="0" borderId="61" xfId="0" applyFont="1" applyBorder="1" applyAlignment="1">
      <alignment horizontal="center"/>
    </xf>
    <xf numFmtId="0" fontId="74" fillId="0" borderId="71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2</xdr:row>
      <xdr:rowOff>0</xdr:rowOff>
    </xdr:from>
    <xdr:to>
      <xdr:col>9</xdr:col>
      <xdr:colOff>28575</xdr:colOff>
      <xdr:row>2</xdr:row>
      <xdr:rowOff>38100</xdr:rowOff>
    </xdr:to>
    <xdr:sp>
      <xdr:nvSpPr>
        <xdr:cNvPr id="1" name="Rectangle 5"/>
        <xdr:cNvSpPr>
          <a:spLocks/>
        </xdr:cNvSpPr>
      </xdr:nvSpPr>
      <xdr:spPr>
        <a:xfrm>
          <a:off x="5572125" y="781050"/>
          <a:ext cx="1000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714375</xdr:colOff>
      <xdr:row>0</xdr:row>
      <xdr:rowOff>38100</xdr:rowOff>
    </xdr:from>
    <xdr:to>
      <xdr:col>6</xdr:col>
      <xdr:colOff>552450</xdr:colOff>
      <xdr:row>2</xdr:row>
      <xdr:rowOff>76200</xdr:rowOff>
    </xdr:to>
    <xdr:pic>
      <xdr:nvPicPr>
        <xdr:cNvPr id="2" name="Picture 6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</xdr:row>
      <xdr:rowOff>0</xdr:rowOff>
    </xdr:from>
    <xdr:to>
      <xdr:col>9</xdr:col>
      <xdr:colOff>28575</xdr:colOff>
      <xdr:row>3</xdr:row>
      <xdr:rowOff>38100</xdr:rowOff>
    </xdr:to>
    <xdr:sp>
      <xdr:nvSpPr>
        <xdr:cNvPr id="1" name="Rectangle 5"/>
        <xdr:cNvSpPr>
          <a:spLocks/>
        </xdr:cNvSpPr>
      </xdr:nvSpPr>
      <xdr:spPr>
        <a:xfrm>
          <a:off x="5572125" y="847725"/>
          <a:ext cx="933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752475</xdr:colOff>
      <xdr:row>0</xdr:row>
      <xdr:rowOff>28575</xdr:rowOff>
    </xdr:from>
    <xdr:to>
      <xdr:col>6</xdr:col>
      <xdr:colOff>600075</xdr:colOff>
      <xdr:row>2</xdr:row>
      <xdr:rowOff>133350</xdr:rowOff>
    </xdr:to>
    <xdr:pic>
      <xdr:nvPicPr>
        <xdr:cNvPr id="2" name="Picture 6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012"/>
  <sheetViews>
    <sheetView showGridLines="0" zoomScalePageLayoutView="0" workbookViewId="0" topLeftCell="A41">
      <selection activeCell="D1031" sqref="D1031"/>
    </sheetView>
  </sheetViews>
  <sheetFormatPr defaultColWidth="9.140625" defaultRowHeight="15"/>
  <cols>
    <col min="1" max="1" width="14.00390625" style="3" customWidth="1"/>
    <col min="2" max="2" width="14.140625" style="3" customWidth="1"/>
    <col min="3" max="3" width="19.57421875" style="3" customWidth="1"/>
    <col min="4" max="4" width="13.57421875" style="3" customWidth="1"/>
    <col min="5" max="5" width="12.28125" style="3" customWidth="1"/>
    <col min="6" max="6" width="3.28125" style="3" customWidth="1"/>
    <col min="7" max="7" width="10.140625" style="3" bestFit="1" customWidth="1"/>
    <col min="8" max="8" width="3.7109375" style="3" customWidth="1"/>
    <col min="9" max="9" width="7.421875" style="3" customWidth="1"/>
    <col min="10" max="10" width="2.140625" style="57" customWidth="1"/>
    <col min="11" max="11" width="5.140625" style="3" customWidth="1"/>
    <col min="12" max="12" width="8.57421875" style="3" customWidth="1"/>
    <col min="13" max="13" width="19.8515625" style="3" customWidth="1"/>
    <col min="14" max="14" width="12.7109375" style="3" customWidth="1"/>
    <col min="15" max="15" width="15.57421875" style="3" customWidth="1"/>
    <col min="16" max="16" width="13.57421875" style="3" hidden="1" customWidth="1"/>
    <col min="17" max="17" width="21.00390625" style="3" hidden="1" customWidth="1"/>
    <col min="18" max="18" width="16.140625" style="3" hidden="1" customWidth="1"/>
    <col min="19" max="19" width="35.8515625" style="3" hidden="1" customWidth="1"/>
    <col min="20" max="20" width="21.00390625" style="3" hidden="1" customWidth="1"/>
    <col min="21" max="25" width="9.140625" style="3" customWidth="1"/>
    <col min="26" max="16384" width="9.140625" style="3" customWidth="1"/>
  </cols>
  <sheetData>
    <row r="1" spans="1:15" ht="37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1:17" ht="24" customHeight="1">
      <c r="A2" s="331" t="s">
        <v>616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4"/>
      <c r="Q2" s="4"/>
    </row>
    <row r="3" spans="1:15" ht="27" customHeight="1">
      <c r="A3" s="324" t="s">
        <v>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ht="24.75" customHeight="1">
      <c r="A4" s="5" t="s">
        <v>645</v>
      </c>
      <c r="B4" s="325" t="s">
        <v>916</v>
      </c>
      <c r="C4" s="325"/>
      <c r="D4" s="5" t="s">
        <v>642</v>
      </c>
      <c r="E4" s="187" t="s">
        <v>907</v>
      </c>
      <c r="F4" s="329"/>
      <c r="G4" s="329"/>
      <c r="H4" s="329" t="s">
        <v>643</v>
      </c>
      <c r="I4" s="329"/>
      <c r="J4" s="329"/>
      <c r="K4" s="330" t="s">
        <v>911</v>
      </c>
      <c r="L4" s="330"/>
      <c r="M4" s="329"/>
      <c r="N4" s="329"/>
      <c r="O4" s="329"/>
    </row>
    <row r="5" spans="1:15" ht="24.75" customHeight="1">
      <c r="A5" s="332" t="s">
        <v>646</v>
      </c>
      <c r="B5" s="332"/>
      <c r="C5" s="333"/>
      <c r="D5" s="333"/>
      <c r="E5" s="333"/>
      <c r="F5" s="322" t="s">
        <v>647</v>
      </c>
      <c r="G5" s="322"/>
      <c r="H5" s="333"/>
      <c r="I5" s="333"/>
      <c r="J5" s="333"/>
      <c r="K5" s="333"/>
      <c r="L5" s="333"/>
      <c r="M5" s="333"/>
      <c r="N5" s="6" t="s">
        <v>648</v>
      </c>
      <c r="O5" s="65"/>
    </row>
    <row r="6" spans="1:15" ht="24.75" customHeight="1">
      <c r="A6" s="7" t="s">
        <v>662</v>
      </c>
      <c r="B6" s="116"/>
      <c r="C6" s="118"/>
      <c r="D6" s="322" t="s">
        <v>663</v>
      </c>
      <c r="E6" s="322"/>
      <c r="F6" s="322"/>
      <c r="G6" s="322"/>
      <c r="H6" s="323"/>
      <c r="I6" s="323"/>
      <c r="J6" s="323"/>
      <c r="K6" s="323"/>
      <c r="L6" s="323"/>
      <c r="M6" s="323"/>
      <c r="N6" s="323"/>
      <c r="O6" s="323"/>
    </row>
    <row r="7" spans="1:15" ht="24.75" customHeight="1">
      <c r="A7" s="5" t="s">
        <v>594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7" ht="28.5" customHeight="1">
      <c r="A8" s="8" t="s">
        <v>638</v>
      </c>
      <c r="B8" s="326"/>
      <c r="C8" s="326"/>
      <c r="D8" s="326"/>
      <c r="E8" s="326"/>
      <c r="F8" s="326"/>
      <c r="G8" s="314" t="s">
        <v>639</v>
      </c>
      <c r="H8" s="314"/>
      <c r="I8" s="314"/>
      <c r="J8" s="314"/>
      <c r="K8" s="327"/>
      <c r="L8" s="327"/>
      <c r="M8" s="328"/>
      <c r="N8" s="328"/>
      <c r="O8" s="328"/>
      <c r="Q8" s="9"/>
    </row>
    <row r="9" spans="1:15" ht="22.5" customHeight="1">
      <c r="A9" s="310" t="s">
        <v>26</v>
      </c>
      <c r="B9" s="311"/>
      <c r="C9" s="311"/>
      <c r="D9" s="311"/>
      <c r="E9" s="311"/>
      <c r="F9" s="311"/>
      <c r="G9" s="310"/>
      <c r="H9" s="310"/>
      <c r="I9" s="310"/>
      <c r="J9" s="310"/>
      <c r="K9" s="310"/>
      <c r="L9" s="310"/>
      <c r="M9" s="310"/>
      <c r="N9" s="312"/>
      <c r="O9" s="310"/>
    </row>
    <row r="10" spans="1:15" ht="21" customHeight="1">
      <c r="A10" s="313" t="s">
        <v>1</v>
      </c>
      <c r="B10" s="314"/>
      <c r="C10" s="314"/>
      <c r="D10" s="253"/>
      <c r="E10" s="253"/>
      <c r="F10" s="253"/>
      <c r="G10" s="253"/>
      <c r="H10" s="253"/>
      <c r="I10" s="253"/>
      <c r="J10" s="315" t="s">
        <v>20</v>
      </c>
      <c r="K10" s="316"/>
      <c r="L10" s="317"/>
      <c r="M10" s="315" t="s">
        <v>2</v>
      </c>
      <c r="N10" s="316"/>
      <c r="O10" s="317"/>
    </row>
    <row r="11" spans="1:16" s="12" customFormat="1" ht="24.75" customHeight="1">
      <c r="A11" s="10" t="s">
        <v>5</v>
      </c>
      <c r="B11" s="10" t="s">
        <v>6</v>
      </c>
      <c r="C11" s="10" t="s">
        <v>3</v>
      </c>
      <c r="D11" s="10" t="s">
        <v>5</v>
      </c>
      <c r="E11" s="10" t="s">
        <v>6</v>
      </c>
      <c r="F11" s="274" t="s">
        <v>3</v>
      </c>
      <c r="G11" s="275"/>
      <c r="H11" s="275"/>
      <c r="I11" s="321"/>
      <c r="J11" s="318"/>
      <c r="K11" s="319"/>
      <c r="L11" s="320"/>
      <c r="M11" s="318"/>
      <c r="N11" s="319"/>
      <c r="O11" s="320"/>
      <c r="P11" s="11"/>
    </row>
    <row r="12" spans="1:15" s="12" customFormat="1" ht="22.5" customHeight="1">
      <c r="A12" s="66"/>
      <c r="B12" s="86"/>
      <c r="C12" s="67"/>
      <c r="D12" s="66"/>
      <c r="E12" s="86"/>
      <c r="F12" s="304"/>
      <c r="G12" s="305"/>
      <c r="H12" s="305"/>
      <c r="I12" s="306"/>
      <c r="J12" s="307"/>
      <c r="K12" s="308"/>
      <c r="L12" s="309"/>
      <c r="M12" s="229"/>
      <c r="N12" s="230"/>
      <c r="O12" s="231"/>
    </row>
    <row r="13" spans="1:15" s="12" customFormat="1" ht="24.75" customHeight="1">
      <c r="A13" s="66"/>
      <c r="B13" s="86"/>
      <c r="C13" s="67"/>
      <c r="D13" s="66"/>
      <c r="E13" s="86"/>
      <c r="F13" s="304"/>
      <c r="G13" s="305"/>
      <c r="H13" s="305"/>
      <c r="I13" s="306"/>
      <c r="J13" s="307"/>
      <c r="K13" s="308"/>
      <c r="L13" s="309"/>
      <c r="M13" s="229"/>
      <c r="N13" s="230"/>
      <c r="O13" s="231"/>
    </row>
    <row r="14" spans="1:16" s="12" customFormat="1" ht="21.75" customHeight="1">
      <c r="A14" s="66"/>
      <c r="B14" s="86"/>
      <c r="C14" s="67"/>
      <c r="D14" s="66"/>
      <c r="E14" s="86"/>
      <c r="F14" s="304"/>
      <c r="G14" s="305"/>
      <c r="H14" s="305"/>
      <c r="I14" s="306"/>
      <c r="J14" s="307"/>
      <c r="K14" s="308"/>
      <c r="L14" s="309"/>
      <c r="M14" s="229"/>
      <c r="N14" s="230"/>
      <c r="O14" s="231"/>
      <c r="P14" s="13"/>
    </row>
    <row r="15" spans="1:16" s="12" customFormat="1" ht="24" customHeight="1">
      <c r="A15" s="66"/>
      <c r="B15" s="86"/>
      <c r="C15" s="67"/>
      <c r="D15" s="66"/>
      <c r="E15" s="86"/>
      <c r="F15" s="304"/>
      <c r="G15" s="305"/>
      <c r="H15" s="305"/>
      <c r="I15" s="306"/>
      <c r="J15" s="307"/>
      <c r="K15" s="308"/>
      <c r="L15" s="309"/>
      <c r="M15" s="229"/>
      <c r="N15" s="230"/>
      <c r="O15" s="231"/>
      <c r="P15" s="13"/>
    </row>
    <row r="16" spans="1:16" s="12" customFormat="1" ht="24" customHeight="1">
      <c r="A16" s="66"/>
      <c r="B16" s="86"/>
      <c r="C16" s="67"/>
      <c r="D16" s="66"/>
      <c r="E16" s="86"/>
      <c r="F16" s="304"/>
      <c r="G16" s="305"/>
      <c r="H16" s="305"/>
      <c r="I16" s="306"/>
      <c r="J16" s="307"/>
      <c r="K16" s="308"/>
      <c r="L16" s="309"/>
      <c r="M16" s="229"/>
      <c r="N16" s="230"/>
      <c r="O16" s="231"/>
      <c r="P16" s="13"/>
    </row>
    <row r="17" spans="1:16" s="12" customFormat="1" ht="24" customHeight="1">
      <c r="A17" s="66"/>
      <c r="B17" s="86"/>
      <c r="C17" s="67"/>
      <c r="D17" s="66"/>
      <c r="E17" s="86"/>
      <c r="F17" s="304"/>
      <c r="G17" s="305"/>
      <c r="H17" s="305"/>
      <c r="I17" s="306"/>
      <c r="J17" s="307"/>
      <c r="K17" s="308"/>
      <c r="L17" s="309"/>
      <c r="M17" s="229"/>
      <c r="N17" s="230"/>
      <c r="O17" s="231"/>
      <c r="P17" s="11"/>
    </row>
    <row r="18" spans="1:16" s="12" customFormat="1" ht="24" customHeight="1">
      <c r="A18" s="66"/>
      <c r="B18" s="86"/>
      <c r="C18" s="67"/>
      <c r="D18" s="66"/>
      <c r="E18" s="86"/>
      <c r="F18" s="304"/>
      <c r="G18" s="305"/>
      <c r="H18" s="305"/>
      <c r="I18" s="306"/>
      <c r="J18" s="307"/>
      <c r="K18" s="308"/>
      <c r="L18" s="309"/>
      <c r="M18" s="229"/>
      <c r="N18" s="230"/>
      <c r="O18" s="231"/>
      <c r="P18" s="11"/>
    </row>
    <row r="19" spans="1:16" s="12" customFormat="1" ht="29.25" customHeight="1">
      <c r="A19" s="295" t="s">
        <v>7</v>
      </c>
      <c r="B19" s="296"/>
      <c r="C19" s="296"/>
      <c r="D19" s="296"/>
      <c r="E19" s="296"/>
      <c r="F19" s="296"/>
      <c r="G19" s="297"/>
      <c r="H19" s="298" t="s">
        <v>8</v>
      </c>
      <c r="I19" s="299"/>
      <c r="J19" s="299"/>
      <c r="K19" s="299"/>
      <c r="L19" s="299"/>
      <c r="M19" s="299"/>
      <c r="N19" s="14"/>
      <c r="O19" s="85">
        <v>0</v>
      </c>
      <c r="P19" s="15"/>
    </row>
    <row r="20" spans="1:16" s="12" customFormat="1" ht="32.25" customHeight="1">
      <c r="A20" s="300" t="s">
        <v>21</v>
      </c>
      <c r="B20" s="301"/>
      <c r="C20" s="16" t="s">
        <v>3</v>
      </c>
      <c r="D20" s="278" t="s">
        <v>602</v>
      </c>
      <c r="E20" s="279"/>
      <c r="F20" s="279"/>
      <c r="G20" s="279"/>
      <c r="H20" s="279"/>
      <c r="I20" s="279"/>
      <c r="J20" s="279"/>
      <c r="K20" s="280"/>
      <c r="L20" s="17" t="s">
        <v>22</v>
      </c>
      <c r="M20" s="18" t="s">
        <v>9</v>
      </c>
      <c r="N20" s="19"/>
      <c r="O20" s="20"/>
      <c r="P20" s="21"/>
    </row>
    <row r="21" spans="1:16" s="12" customFormat="1" ht="30.75" customHeight="1">
      <c r="A21" s="302" t="s">
        <v>669</v>
      </c>
      <c r="B21" s="303"/>
      <c r="C21" s="73" t="s">
        <v>615</v>
      </c>
      <c r="D21" s="95">
        <f>VLOOKUP($C$21,$A$54:$B$1012,2,FALSE)</f>
        <v>0</v>
      </c>
      <c r="E21" s="74" t="s">
        <v>615</v>
      </c>
      <c r="F21" s="22" t="s">
        <v>4</v>
      </c>
      <c r="G21" s="98">
        <f>VLOOKUP($E$21,$O$54:$P$64,2,FALSE)</f>
        <v>0</v>
      </c>
      <c r="H21" s="22" t="s">
        <v>4</v>
      </c>
      <c r="I21" s="23">
        <v>0.85</v>
      </c>
      <c r="J21" s="24"/>
      <c r="K21" s="192">
        <v>1</v>
      </c>
      <c r="L21" s="146">
        <v>1</v>
      </c>
      <c r="M21" s="102">
        <f>($I$21*$G$21*$D$21)/($L$21)</f>
        <v>0</v>
      </c>
      <c r="N21" s="27"/>
      <c r="O21" s="20"/>
      <c r="P21" s="21"/>
    </row>
    <row r="22" spans="1:16" s="12" customFormat="1" ht="30.75" customHeight="1">
      <c r="A22" s="293"/>
      <c r="B22" s="294"/>
      <c r="C22" s="73" t="s">
        <v>615</v>
      </c>
      <c r="D22" s="95">
        <f>VLOOKUP($C$22,$A$54:$B$1012,2,FALSE)</f>
        <v>0</v>
      </c>
      <c r="E22" s="74" t="s">
        <v>615</v>
      </c>
      <c r="F22" s="22" t="s">
        <v>4</v>
      </c>
      <c r="G22" s="98">
        <f>VLOOKUP($E$22,$Q$81:$R$109,2,FALSE)</f>
        <v>0</v>
      </c>
      <c r="H22" s="22" t="s">
        <v>4</v>
      </c>
      <c r="I22" s="23">
        <v>0.85</v>
      </c>
      <c r="J22" s="24"/>
      <c r="K22" s="192">
        <v>1</v>
      </c>
      <c r="L22" s="146">
        <v>1</v>
      </c>
      <c r="M22" s="102">
        <f>($I$22*$G$22*$D$22)/($L$22)</f>
        <v>0</v>
      </c>
      <c r="N22" s="27"/>
      <c r="O22" s="20"/>
      <c r="P22" s="21"/>
    </row>
    <row r="23" spans="1:16" s="12" customFormat="1" ht="30.75" customHeight="1">
      <c r="A23" s="293"/>
      <c r="B23" s="294"/>
      <c r="C23" s="73" t="s">
        <v>615</v>
      </c>
      <c r="D23" s="95">
        <f>VLOOKUP($C$23,$A$54:$B$1012,2,FALSE)</f>
        <v>0</v>
      </c>
      <c r="E23" s="74" t="s">
        <v>615</v>
      </c>
      <c r="F23" s="22" t="s">
        <v>4</v>
      </c>
      <c r="G23" s="98">
        <f>VLOOKUP($E$23,$Q$81:$R$109,2,FALSE)</f>
        <v>0</v>
      </c>
      <c r="H23" s="22" t="s">
        <v>4</v>
      </c>
      <c r="I23" s="23">
        <v>0.85</v>
      </c>
      <c r="J23" s="24"/>
      <c r="K23" s="192">
        <v>1</v>
      </c>
      <c r="L23" s="146">
        <v>1</v>
      </c>
      <c r="M23" s="102">
        <f>($I$23*$G$23*$D$23)/($L$23)</f>
        <v>0</v>
      </c>
      <c r="N23" s="28"/>
      <c r="O23" s="20"/>
      <c r="P23" s="21"/>
    </row>
    <row r="24" spans="1:16" s="12" customFormat="1" ht="30.75" customHeight="1">
      <c r="A24" s="293"/>
      <c r="B24" s="294"/>
      <c r="C24" s="73" t="s">
        <v>615</v>
      </c>
      <c r="D24" s="95">
        <f>VLOOKUP($C$24,$A$54:$B$1012,2,FALSE)</f>
        <v>0</v>
      </c>
      <c r="E24" s="74" t="s">
        <v>615</v>
      </c>
      <c r="F24" s="22" t="s">
        <v>4</v>
      </c>
      <c r="G24" s="98">
        <f>VLOOKUP($E$24,$Q$81:$R$109,2,FALSE)</f>
        <v>0</v>
      </c>
      <c r="H24" s="22" t="s">
        <v>4</v>
      </c>
      <c r="I24" s="23">
        <v>0.85</v>
      </c>
      <c r="J24" s="24"/>
      <c r="K24" s="192">
        <v>1</v>
      </c>
      <c r="L24" s="146">
        <v>1</v>
      </c>
      <c r="M24" s="102">
        <f>($I$24*$G$24*$D$24)/($L$24)</f>
        <v>0</v>
      </c>
      <c r="N24" s="28"/>
      <c r="O24" s="20"/>
      <c r="P24" s="21"/>
    </row>
    <row r="25" spans="1:16" s="12" customFormat="1" ht="30.75" customHeight="1">
      <c r="A25" s="293"/>
      <c r="B25" s="294"/>
      <c r="C25" s="73" t="s">
        <v>615</v>
      </c>
      <c r="D25" s="95">
        <f>VLOOKUP($C$25,$A$54:$B$1012,2,FALSE)</f>
        <v>0</v>
      </c>
      <c r="E25" s="74" t="s">
        <v>615</v>
      </c>
      <c r="F25" s="22" t="s">
        <v>4</v>
      </c>
      <c r="G25" s="98">
        <f>VLOOKUP($E$25,$Q$81:$R$109,2,FALSE)</f>
        <v>0</v>
      </c>
      <c r="H25" s="22" t="s">
        <v>4</v>
      </c>
      <c r="I25" s="23">
        <v>0.85</v>
      </c>
      <c r="J25" s="24"/>
      <c r="K25" s="192">
        <v>1</v>
      </c>
      <c r="L25" s="146">
        <v>1</v>
      </c>
      <c r="M25" s="102">
        <f>($I$25*$G$25*$D$25)/($L$25)</f>
        <v>0</v>
      </c>
      <c r="N25" s="29"/>
      <c r="O25" s="20"/>
      <c r="P25" s="21"/>
    </row>
    <row r="26" spans="1:16" s="12" customFormat="1" ht="30.75" customHeight="1">
      <c r="A26" s="293"/>
      <c r="B26" s="294"/>
      <c r="C26" s="79" t="s">
        <v>615</v>
      </c>
      <c r="D26" s="95">
        <f>VLOOKUP($C$26,$A$54:$B$1012,2,FALSE)</f>
        <v>0</v>
      </c>
      <c r="E26" s="74" t="s">
        <v>615</v>
      </c>
      <c r="F26" s="22" t="s">
        <v>4</v>
      </c>
      <c r="G26" s="98">
        <f>VLOOKUP($E$26,$Q$81:$R$109,2,FALSE)</f>
        <v>0</v>
      </c>
      <c r="H26" s="22" t="s">
        <v>4</v>
      </c>
      <c r="I26" s="23">
        <v>0.85</v>
      </c>
      <c r="J26" s="24"/>
      <c r="K26" s="25">
        <v>1</v>
      </c>
      <c r="L26" s="190">
        <v>1</v>
      </c>
      <c r="M26" s="102">
        <f>($I$26*$G$26*$D$26)/($L$26)</f>
        <v>0</v>
      </c>
      <c r="N26" s="29"/>
      <c r="O26" s="20"/>
      <c r="P26" s="21"/>
    </row>
    <row r="27" spans="1:16" s="12" customFormat="1" ht="30.75" customHeight="1">
      <c r="A27" s="293"/>
      <c r="B27" s="294"/>
      <c r="C27" s="79" t="s">
        <v>615</v>
      </c>
      <c r="D27" s="95">
        <f>VLOOKUP($C$27,$A$54:$B$1012,2,FALSE)</f>
        <v>0</v>
      </c>
      <c r="E27" s="74" t="s">
        <v>615</v>
      </c>
      <c r="F27" s="22" t="s">
        <v>4</v>
      </c>
      <c r="G27" s="98">
        <f>VLOOKUP($E$27,$Q$81:$R$109,2,FALSE)</f>
        <v>0</v>
      </c>
      <c r="H27" s="22" t="s">
        <v>4</v>
      </c>
      <c r="I27" s="23">
        <v>0.85</v>
      </c>
      <c r="J27" s="24"/>
      <c r="K27" s="25">
        <v>1</v>
      </c>
      <c r="L27" s="190">
        <v>1</v>
      </c>
      <c r="M27" s="103">
        <f>($I$27*$G$27*$D$27)/($L$27)</f>
        <v>0</v>
      </c>
      <c r="O27" s="30"/>
      <c r="P27" s="21"/>
    </row>
    <row r="28" spans="1:16" s="12" customFormat="1" ht="30.75" customHeight="1">
      <c r="A28" s="293"/>
      <c r="B28" s="294"/>
      <c r="C28" s="79" t="s">
        <v>615</v>
      </c>
      <c r="D28" s="95">
        <f>VLOOKUP($C$28,$A$54:$B$1012,2,FALSE)</f>
        <v>0</v>
      </c>
      <c r="E28" s="74" t="s">
        <v>615</v>
      </c>
      <c r="F28" s="22" t="s">
        <v>4</v>
      </c>
      <c r="G28" s="98">
        <f>VLOOKUP($E$28,$Q$81:$R$109,2,FALSE)</f>
        <v>0</v>
      </c>
      <c r="H28" s="22" t="s">
        <v>4</v>
      </c>
      <c r="I28" s="23">
        <v>0.85</v>
      </c>
      <c r="J28" s="24"/>
      <c r="K28" s="25">
        <v>1</v>
      </c>
      <c r="L28" s="190">
        <v>1</v>
      </c>
      <c r="M28" s="103">
        <f>($I$28*$G$28*$D$28)/($L$28)</f>
        <v>0</v>
      </c>
      <c r="N28" s="105">
        <f>SUM($M$21:$M$28)</f>
        <v>0</v>
      </c>
      <c r="O28" s="30"/>
      <c r="P28" s="21"/>
    </row>
    <row r="29" spans="1:16" s="12" customFormat="1" ht="26.25" customHeight="1">
      <c r="A29" s="281" t="s">
        <v>595</v>
      </c>
      <c r="B29" s="282"/>
      <c r="C29" s="31"/>
      <c r="D29" s="32"/>
      <c r="E29" s="33"/>
      <c r="F29" s="25"/>
      <c r="G29" s="99"/>
      <c r="H29" s="25"/>
      <c r="I29" s="23"/>
      <c r="J29" s="24"/>
      <c r="K29" s="25"/>
      <c r="L29" s="191"/>
      <c r="M29" s="104"/>
      <c r="N29" s="36"/>
      <c r="O29" s="37"/>
      <c r="P29" s="21"/>
    </row>
    <row r="30" spans="1:17" s="12" customFormat="1" ht="30.75" customHeight="1">
      <c r="A30" s="283" t="s">
        <v>665</v>
      </c>
      <c r="B30" s="284"/>
      <c r="C30" s="73" t="s">
        <v>615</v>
      </c>
      <c r="D30" s="96"/>
      <c r="E30" s="80" t="s">
        <v>615</v>
      </c>
      <c r="F30" s="22" t="s">
        <v>4</v>
      </c>
      <c r="G30" s="100">
        <f>VLOOKUP($E$30,$M$54:$N$64,2,FALSE)</f>
        <v>0</v>
      </c>
      <c r="H30" s="22"/>
      <c r="I30" s="23"/>
      <c r="J30" s="24"/>
      <c r="K30" s="25"/>
      <c r="L30" s="189">
        <v>1</v>
      </c>
      <c r="M30" s="103">
        <f>($D$30*$G$30)/($L$30)</f>
        <v>0</v>
      </c>
      <c r="N30" s="29"/>
      <c r="O30" s="20"/>
      <c r="P30" s="21"/>
      <c r="Q30" s="38"/>
    </row>
    <row r="31" spans="1:17" s="12" customFormat="1" ht="30.75" customHeight="1">
      <c r="A31" s="285" t="s">
        <v>618</v>
      </c>
      <c r="B31" s="286"/>
      <c r="C31" s="79" t="s">
        <v>615</v>
      </c>
      <c r="D31" s="97">
        <f>VLOOKUP($C$31,$A$54:$B$1012,2,FALSE)</f>
        <v>0</v>
      </c>
      <c r="E31" s="80" t="s">
        <v>615</v>
      </c>
      <c r="F31" s="39" t="s">
        <v>4</v>
      </c>
      <c r="G31" s="101">
        <f>VLOOKUP($E$31,$M$77:$N$87,2,FALSE)</f>
        <v>0</v>
      </c>
      <c r="H31" s="147">
        <v>1</v>
      </c>
      <c r="I31" s="287">
        <v>0</v>
      </c>
      <c r="J31" s="287"/>
      <c r="K31" s="288"/>
      <c r="L31" s="190">
        <v>1</v>
      </c>
      <c r="M31" s="103">
        <f>IF($Q$31&gt;=$I$31,$I$31,$Q$31)</f>
        <v>0</v>
      </c>
      <c r="N31" s="29"/>
      <c r="O31" s="20"/>
      <c r="P31" s="21"/>
      <c r="Q31" s="38">
        <f>(($D$31*$G$31*$H$31)/$L$31)*85%</f>
        <v>0</v>
      </c>
    </row>
    <row r="32" spans="1:18" s="12" customFormat="1" ht="30.75" customHeight="1">
      <c r="A32" s="285" t="s">
        <v>668</v>
      </c>
      <c r="B32" s="286"/>
      <c r="C32" s="79" t="s">
        <v>615</v>
      </c>
      <c r="D32" s="97">
        <f>VLOOKUP($C$32,$A$54:$B$1012,2,FALSE)</f>
        <v>0</v>
      </c>
      <c r="E32" s="80" t="s">
        <v>615</v>
      </c>
      <c r="F32" s="39" t="s">
        <v>4</v>
      </c>
      <c r="G32" s="101">
        <f>VLOOKUP($E$32,$M$93:$N$102,2,FALSE)</f>
        <v>0</v>
      </c>
      <c r="H32" s="148">
        <v>1</v>
      </c>
      <c r="I32" s="23"/>
      <c r="J32" s="24"/>
      <c r="K32" s="25"/>
      <c r="L32" s="189">
        <v>1</v>
      </c>
      <c r="M32" s="103">
        <f>($D$32*$G$32*30%*85%*H32)/($L$32)</f>
        <v>0</v>
      </c>
      <c r="N32" s="29"/>
      <c r="O32" s="20"/>
      <c r="P32" s="21"/>
      <c r="Q32" s="38"/>
      <c r="R32" s="154">
        <f>M30+M31</f>
        <v>0</v>
      </c>
    </row>
    <row r="33" spans="1:16" s="12" customFormat="1" ht="23.25" customHeight="1">
      <c r="A33" s="289" t="s">
        <v>10</v>
      </c>
      <c r="B33" s="290"/>
      <c r="C33" s="290"/>
      <c r="D33" s="290"/>
      <c r="E33" s="290"/>
      <c r="F33" s="290"/>
      <c r="G33" s="290"/>
      <c r="H33" s="291"/>
      <c r="I33" s="290"/>
      <c r="J33" s="290"/>
      <c r="K33" s="292"/>
      <c r="L33" s="40" t="s">
        <v>11</v>
      </c>
      <c r="M33" s="41"/>
      <c r="N33" s="42"/>
      <c r="O33" s="106">
        <f>SUM($M$21:$M$32)</f>
        <v>0</v>
      </c>
      <c r="P33" s="21"/>
    </row>
    <row r="34" spans="1:17" s="12" customFormat="1" ht="31.5" customHeight="1">
      <c r="A34" s="274" t="s">
        <v>12</v>
      </c>
      <c r="B34" s="275"/>
      <c r="C34" s="275"/>
      <c r="D34" s="43" t="s">
        <v>628</v>
      </c>
      <c r="E34" s="44" t="s">
        <v>633</v>
      </c>
      <c r="F34" s="276" t="s">
        <v>634</v>
      </c>
      <c r="G34" s="277"/>
      <c r="H34" s="278" t="s">
        <v>619</v>
      </c>
      <c r="I34" s="279"/>
      <c r="J34" s="279"/>
      <c r="K34" s="279"/>
      <c r="L34" s="280"/>
      <c r="M34" s="45" t="s">
        <v>9</v>
      </c>
      <c r="N34" s="46"/>
      <c r="O34" s="47"/>
      <c r="P34" s="15"/>
      <c r="Q34" s="13"/>
    </row>
    <row r="35" spans="1:17" s="12" customFormat="1" ht="30.75" customHeight="1">
      <c r="A35" s="258" t="s">
        <v>637</v>
      </c>
      <c r="B35" s="259"/>
      <c r="C35" s="259"/>
      <c r="D35" s="81" t="s">
        <v>664</v>
      </c>
      <c r="E35" s="111">
        <f>VLOOKUP($D$35,$R$58:$S$63,2,FALSE)</f>
        <v>0</v>
      </c>
      <c r="F35" s="263">
        <f>VLOOKUP($D$35,$R$58:$T$63,3,FALSE)</f>
        <v>0</v>
      </c>
      <c r="G35" s="264"/>
      <c r="H35" s="265"/>
      <c r="I35" s="266"/>
      <c r="J35" s="266"/>
      <c r="K35" s="266"/>
      <c r="L35" s="267"/>
      <c r="M35" s="82">
        <v>0</v>
      </c>
      <c r="N35" s="29"/>
      <c r="O35" s="47"/>
      <c r="P35" s="15"/>
      <c r="Q35" s="13"/>
    </row>
    <row r="36" spans="1:17" s="12" customFormat="1" ht="30.75" customHeight="1">
      <c r="A36" s="258" t="s">
        <v>636</v>
      </c>
      <c r="B36" s="259"/>
      <c r="C36" s="259"/>
      <c r="D36" s="81" t="s">
        <v>664</v>
      </c>
      <c r="E36" s="111">
        <f>VLOOKUP($D$36,$R$71:$S$76,2,FALSE)</f>
        <v>0</v>
      </c>
      <c r="F36" s="263">
        <f>VLOOKUP($D$36,$R$71:$T$76,3,FALSE)</f>
        <v>0</v>
      </c>
      <c r="G36" s="264"/>
      <c r="H36" s="265"/>
      <c r="I36" s="266"/>
      <c r="J36" s="266"/>
      <c r="K36" s="266"/>
      <c r="L36" s="267"/>
      <c r="M36" s="82">
        <v>0</v>
      </c>
      <c r="N36" s="29"/>
      <c r="O36" s="47"/>
      <c r="P36" s="15"/>
      <c r="Q36" s="13"/>
    </row>
    <row r="37" spans="1:17" s="12" customFormat="1" ht="27" customHeight="1">
      <c r="A37" s="268" t="s">
        <v>617</v>
      </c>
      <c r="B37" s="269"/>
      <c r="C37" s="270"/>
      <c r="D37" s="26"/>
      <c r="E37" s="25"/>
      <c r="F37" s="266"/>
      <c r="G37" s="267"/>
      <c r="H37" s="271"/>
      <c r="I37" s="272"/>
      <c r="J37" s="272"/>
      <c r="K37" s="272"/>
      <c r="L37" s="273"/>
      <c r="M37" s="82">
        <v>0</v>
      </c>
      <c r="N37" s="29"/>
      <c r="O37" s="20"/>
      <c r="P37" s="21"/>
      <c r="Q37" s="13"/>
    </row>
    <row r="38" spans="1:18" s="12" customFormat="1" ht="30" customHeight="1">
      <c r="A38" s="258" t="s">
        <v>620</v>
      </c>
      <c r="B38" s="259"/>
      <c r="C38" s="259"/>
      <c r="D38" s="260"/>
      <c r="E38" s="261"/>
      <c r="F38" s="261"/>
      <c r="G38" s="262"/>
      <c r="H38" s="250">
        <v>0</v>
      </c>
      <c r="I38" s="251"/>
      <c r="J38" s="22"/>
      <c r="K38" s="23"/>
      <c r="L38" s="146">
        <v>1</v>
      </c>
      <c r="M38" s="104">
        <f>H38/L38</f>
        <v>0</v>
      </c>
      <c r="N38" s="29"/>
      <c r="O38" s="20"/>
      <c r="P38" s="21"/>
      <c r="Q38" s="13"/>
      <c r="R38" s="150">
        <f>M35+M36+M37+M38+M39</f>
        <v>0</v>
      </c>
    </row>
    <row r="39" spans="1:17" s="12" customFormat="1" ht="31.5" customHeight="1">
      <c r="A39" s="258" t="s">
        <v>621</v>
      </c>
      <c r="B39" s="259"/>
      <c r="C39" s="259"/>
      <c r="D39" s="260"/>
      <c r="E39" s="261"/>
      <c r="F39" s="261"/>
      <c r="G39" s="262"/>
      <c r="H39" s="250">
        <v>0</v>
      </c>
      <c r="I39" s="251"/>
      <c r="J39" s="22"/>
      <c r="K39" s="23"/>
      <c r="L39" s="146">
        <v>1</v>
      </c>
      <c r="M39" s="104">
        <f>H39/L39</f>
        <v>0</v>
      </c>
      <c r="N39" s="29"/>
      <c r="O39" s="20"/>
      <c r="P39" s="21"/>
      <c r="Q39" s="13"/>
    </row>
    <row r="40" spans="1:17" s="12" customFormat="1" ht="24.75" customHeight="1">
      <c r="A40" s="247" t="s">
        <v>622</v>
      </c>
      <c r="B40" s="248"/>
      <c r="C40" s="249"/>
      <c r="D40" s="255"/>
      <c r="E40" s="256"/>
      <c r="F40" s="256"/>
      <c r="G40" s="257"/>
      <c r="H40" s="250">
        <v>0</v>
      </c>
      <c r="I40" s="251"/>
      <c r="J40" s="186"/>
      <c r="K40" s="23"/>
      <c r="L40" s="146">
        <v>1</v>
      </c>
      <c r="M40" s="104">
        <f>H40/L40</f>
        <v>0</v>
      </c>
      <c r="N40" s="48"/>
      <c r="O40" s="49"/>
      <c r="P40" s="21"/>
      <c r="Q40" s="13"/>
    </row>
    <row r="41" spans="1:16" s="12" customFormat="1" ht="26.25" customHeight="1">
      <c r="A41" s="252" t="s">
        <v>14</v>
      </c>
      <c r="B41" s="253"/>
      <c r="C41" s="253"/>
      <c r="D41" s="253"/>
      <c r="E41" s="253"/>
      <c r="F41" s="253"/>
      <c r="G41" s="235" t="s">
        <v>756</v>
      </c>
      <c r="H41" s="254"/>
      <c r="I41" s="254"/>
      <c r="J41" s="254"/>
      <c r="K41" s="254"/>
      <c r="L41" s="254"/>
      <c r="M41" s="254"/>
      <c r="N41" s="114" t="s">
        <v>13</v>
      </c>
      <c r="O41" s="108">
        <f>SUM($M$35:$M$40)</f>
        <v>0</v>
      </c>
      <c r="P41" s="51"/>
    </row>
    <row r="42" spans="1:16" s="12" customFormat="1" ht="22.5" customHeight="1">
      <c r="A42" s="29"/>
      <c r="B42" s="52"/>
      <c r="C42" s="52"/>
      <c r="D42" s="52"/>
      <c r="E42" s="52"/>
      <c r="F42" s="52"/>
      <c r="G42" s="234" t="s">
        <v>25</v>
      </c>
      <c r="H42" s="234"/>
      <c r="I42" s="234"/>
      <c r="J42" s="234"/>
      <c r="K42" s="234"/>
      <c r="L42" s="234"/>
      <c r="M42" s="235"/>
      <c r="N42" s="114" t="s">
        <v>13</v>
      </c>
      <c r="O42" s="109">
        <f>$O$19+$O$33+$O$41</f>
        <v>0</v>
      </c>
      <c r="P42" s="15"/>
    </row>
    <row r="43" spans="1:16" s="12" customFormat="1" ht="24.75" customHeight="1">
      <c r="A43" s="29"/>
      <c r="B43" s="52"/>
      <c r="C43" s="52"/>
      <c r="D43" s="52"/>
      <c r="E43" s="52"/>
      <c r="F43" s="52"/>
      <c r="G43" s="234" t="s">
        <v>16</v>
      </c>
      <c r="H43" s="234"/>
      <c r="I43" s="234"/>
      <c r="J43" s="234"/>
      <c r="K43" s="234"/>
      <c r="L43" s="234"/>
      <c r="M43" s="235"/>
      <c r="N43" s="114" t="s">
        <v>13</v>
      </c>
      <c r="O43" s="110">
        <v>0</v>
      </c>
      <c r="P43" s="51"/>
    </row>
    <row r="44" spans="1:16" s="12" customFormat="1" ht="24" customHeight="1">
      <c r="A44" s="29"/>
      <c r="B44" s="52"/>
      <c r="C44" s="52"/>
      <c r="D44" s="52"/>
      <c r="E44" s="52"/>
      <c r="F44" s="52"/>
      <c r="G44" s="234" t="s">
        <v>17</v>
      </c>
      <c r="H44" s="234"/>
      <c r="I44" s="234"/>
      <c r="J44" s="234"/>
      <c r="K44" s="234"/>
      <c r="L44" s="234"/>
      <c r="M44" s="235"/>
      <c r="N44" s="114" t="s">
        <v>13</v>
      </c>
      <c r="O44" s="109">
        <f>$O$42-$O$43</f>
        <v>0</v>
      </c>
      <c r="P44" s="15"/>
    </row>
    <row r="45" spans="1:16" s="12" customFormat="1" ht="22.5" customHeight="1">
      <c r="A45" s="29"/>
      <c r="B45" s="52"/>
      <c r="C45" s="52"/>
      <c r="D45" s="52"/>
      <c r="E45" s="52"/>
      <c r="F45" s="52"/>
      <c r="G45" s="236" t="s">
        <v>18</v>
      </c>
      <c r="H45" s="236"/>
      <c r="I45" s="236"/>
      <c r="J45" s="236"/>
      <c r="K45" s="236"/>
      <c r="L45" s="236"/>
      <c r="M45" s="236"/>
      <c r="N45" s="237"/>
      <c r="O45" s="236"/>
      <c r="P45" s="51"/>
    </row>
    <row r="46" spans="1:16" s="12" customFormat="1" ht="38.25" customHeight="1">
      <c r="A46" s="238" t="s">
        <v>19</v>
      </c>
      <c r="B46" s="238"/>
      <c r="C46" s="238"/>
      <c r="D46" s="238"/>
      <c r="E46" s="238"/>
      <c r="F46" s="238"/>
      <c r="G46" s="238"/>
      <c r="H46" s="239" t="s">
        <v>671</v>
      </c>
      <c r="I46" s="240"/>
      <c r="J46" s="240"/>
      <c r="K46" s="240"/>
      <c r="L46" s="240"/>
      <c r="M46" s="240"/>
      <c r="N46" s="240"/>
      <c r="O46" s="241"/>
      <c r="P46" s="11"/>
    </row>
    <row r="47" spans="1:17" s="12" customFormat="1" ht="42.75" customHeight="1">
      <c r="A47" s="232" t="s">
        <v>27</v>
      </c>
      <c r="B47" s="233"/>
      <c r="C47" s="242" t="s">
        <v>23</v>
      </c>
      <c r="D47" s="243"/>
      <c r="E47" s="243"/>
      <c r="F47" s="243"/>
      <c r="G47" s="244"/>
      <c r="H47" s="242" t="s">
        <v>670</v>
      </c>
      <c r="I47" s="245"/>
      <c r="J47" s="245"/>
      <c r="K47" s="245"/>
      <c r="L47" s="246">
        <f ca="1">NOW()</f>
        <v>44263.61957650463</v>
      </c>
      <c r="M47" s="246"/>
      <c r="N47" s="115"/>
      <c r="O47" s="54"/>
      <c r="P47" s="92"/>
      <c r="Q47" s="149"/>
    </row>
    <row r="48" spans="1:16" s="12" customFormat="1" ht="15" customHeight="1">
      <c r="A48" s="55" t="s">
        <v>24</v>
      </c>
      <c r="B48" s="55"/>
      <c r="C48" s="1"/>
      <c r="D48" s="1"/>
      <c r="E48" s="1"/>
      <c r="F48" s="1"/>
      <c r="G48" s="1"/>
      <c r="H48" s="1"/>
      <c r="I48" s="1"/>
      <c r="J48" s="2"/>
      <c r="K48" s="1"/>
      <c r="L48" s="1"/>
      <c r="M48" s="1"/>
      <c r="N48" s="1"/>
      <c r="O48" s="93"/>
      <c r="P48" s="13"/>
    </row>
    <row r="49" s="12" customFormat="1" ht="15">
      <c r="J49" s="56"/>
    </row>
    <row r="51" ht="15.75" customHeight="1"/>
    <row r="52" ht="15" hidden="1"/>
    <row r="53" ht="15" hidden="1"/>
    <row r="54" spans="1:15" ht="15" hidden="1">
      <c r="A54" s="193" t="s">
        <v>615</v>
      </c>
      <c r="B54" s="194">
        <v>0</v>
      </c>
      <c r="M54" s="58" t="s">
        <v>596</v>
      </c>
      <c r="O54" s="58" t="s">
        <v>596</v>
      </c>
    </row>
    <row r="55" spans="1:20" ht="25.5" hidden="1">
      <c r="A55" s="195" t="s">
        <v>28</v>
      </c>
      <c r="B55" s="196"/>
      <c r="M55" s="3" t="s">
        <v>615</v>
      </c>
      <c r="N55" s="59">
        <v>0</v>
      </c>
      <c r="O55" s="3" t="s">
        <v>615</v>
      </c>
      <c r="P55" s="59">
        <v>0</v>
      </c>
      <c r="Q55" s="60"/>
      <c r="R55" s="228" t="s">
        <v>623</v>
      </c>
      <c r="S55" s="228"/>
      <c r="T55" s="228"/>
    </row>
    <row r="56" spans="1:20" ht="15" hidden="1">
      <c r="A56" s="197" t="s">
        <v>29</v>
      </c>
      <c r="B56" s="198">
        <v>11970</v>
      </c>
      <c r="G56" s="3" t="s">
        <v>640</v>
      </c>
      <c r="M56" s="3" t="s">
        <v>599</v>
      </c>
      <c r="N56" s="59">
        <v>1</v>
      </c>
      <c r="O56" s="3" t="s">
        <v>599</v>
      </c>
      <c r="P56" s="59">
        <v>0.5</v>
      </c>
      <c r="R56" s="61" t="s">
        <v>628</v>
      </c>
      <c r="S56" s="61" t="s">
        <v>630</v>
      </c>
      <c r="T56" s="61" t="s">
        <v>631</v>
      </c>
    </row>
    <row r="57" spans="1:20" ht="25.5" hidden="1">
      <c r="A57" s="197" t="s">
        <v>761</v>
      </c>
      <c r="B57" s="198">
        <v>7049</v>
      </c>
      <c r="G57" s="3" t="s">
        <v>641</v>
      </c>
      <c r="M57" s="3" t="s">
        <v>929</v>
      </c>
      <c r="N57" s="59">
        <v>1</v>
      </c>
      <c r="O57" s="3" t="s">
        <v>929</v>
      </c>
      <c r="P57" s="59">
        <v>0.625</v>
      </c>
      <c r="S57" s="61" t="s">
        <v>629</v>
      </c>
      <c r="T57" s="61" t="s">
        <v>629</v>
      </c>
    </row>
    <row r="58" spans="1:20" ht="15" hidden="1">
      <c r="A58" s="197"/>
      <c r="B58" s="198"/>
      <c r="G58" s="63" t="s">
        <v>907</v>
      </c>
      <c r="M58" s="193" t="s">
        <v>601</v>
      </c>
      <c r="N58" s="59">
        <v>1</v>
      </c>
      <c r="O58" s="193" t="s">
        <v>601</v>
      </c>
      <c r="P58" s="59">
        <v>0.625</v>
      </c>
      <c r="R58" s="3" t="s">
        <v>664</v>
      </c>
      <c r="S58" s="62">
        <v>0</v>
      </c>
      <c r="T58" s="62">
        <v>0</v>
      </c>
    </row>
    <row r="59" spans="1:20" ht="15" hidden="1">
      <c r="A59" s="195" t="s">
        <v>30</v>
      </c>
      <c r="B59" s="196"/>
      <c r="G59" s="63" t="s">
        <v>908</v>
      </c>
      <c r="M59" s="193" t="s">
        <v>928</v>
      </c>
      <c r="N59" s="59">
        <v>1</v>
      </c>
      <c r="O59" s="193" t="s">
        <v>928</v>
      </c>
      <c r="P59" s="59">
        <v>0.625</v>
      </c>
      <c r="R59" s="3" t="s">
        <v>624</v>
      </c>
      <c r="S59" s="62">
        <f>15*85%</f>
        <v>12.75</v>
      </c>
      <c r="T59" s="62">
        <f>30*85%</f>
        <v>25.5</v>
      </c>
    </row>
    <row r="60" spans="1:20" ht="15" hidden="1">
      <c r="A60" s="197" t="s">
        <v>31</v>
      </c>
      <c r="B60" s="198">
        <v>12635</v>
      </c>
      <c r="G60" s="63" t="s">
        <v>909</v>
      </c>
      <c r="M60" s="193" t="s">
        <v>600</v>
      </c>
      <c r="N60" s="59">
        <v>1</v>
      </c>
      <c r="O60" s="193" t="s">
        <v>600</v>
      </c>
      <c r="P60" s="59">
        <v>0.575</v>
      </c>
      <c r="R60" s="3" t="s">
        <v>625</v>
      </c>
      <c r="S60" s="62">
        <f>20*85%</f>
        <v>17</v>
      </c>
      <c r="T60" s="62">
        <f>40*85%</f>
        <v>34</v>
      </c>
    </row>
    <row r="61" spans="1:20" ht="25.5" hidden="1">
      <c r="A61" s="197" t="s">
        <v>762</v>
      </c>
      <c r="B61" s="198">
        <v>7344</v>
      </c>
      <c r="G61" s="63" t="s">
        <v>910</v>
      </c>
      <c r="M61" s="193" t="s">
        <v>930</v>
      </c>
      <c r="N61" s="59">
        <v>1</v>
      </c>
      <c r="O61" s="193" t="s">
        <v>930</v>
      </c>
      <c r="P61" s="59">
        <v>0.95</v>
      </c>
      <c r="R61" s="3" t="s">
        <v>626</v>
      </c>
      <c r="S61" s="62">
        <f>5*85%</f>
        <v>4.25</v>
      </c>
      <c r="T61" s="62">
        <f>10*85%</f>
        <v>8.5</v>
      </c>
    </row>
    <row r="62" spans="1:20" ht="15" hidden="1">
      <c r="A62" s="199"/>
      <c r="B62" s="198"/>
      <c r="G62" s="64" t="s">
        <v>911</v>
      </c>
      <c r="M62" s="193" t="s">
        <v>931</v>
      </c>
      <c r="N62" s="59">
        <v>1</v>
      </c>
      <c r="O62" s="193" t="s">
        <v>931</v>
      </c>
      <c r="P62" s="59">
        <v>0.95</v>
      </c>
      <c r="R62" s="3" t="s">
        <v>635</v>
      </c>
      <c r="S62" s="62">
        <f>12*85%</f>
        <v>10.2</v>
      </c>
      <c r="T62" s="62">
        <f>24*85%</f>
        <v>20.4</v>
      </c>
    </row>
    <row r="63" spans="1:20" ht="15" hidden="1">
      <c r="A63" s="195" t="s">
        <v>32</v>
      </c>
      <c r="B63" s="200"/>
      <c r="G63" s="64" t="s">
        <v>914</v>
      </c>
      <c r="M63" s="193" t="s">
        <v>598</v>
      </c>
      <c r="N63" s="59">
        <v>1</v>
      </c>
      <c r="O63" s="193" t="s">
        <v>598</v>
      </c>
      <c r="P63" s="59">
        <v>0.95</v>
      </c>
      <c r="R63" s="3" t="s">
        <v>627</v>
      </c>
      <c r="S63" s="62">
        <f>40*85%</f>
        <v>34</v>
      </c>
      <c r="T63" s="62">
        <f>80*85%</f>
        <v>68</v>
      </c>
    </row>
    <row r="64" spans="1:19" ht="15" hidden="1">
      <c r="A64" s="197" t="s">
        <v>33</v>
      </c>
      <c r="B64" s="198">
        <v>30020</v>
      </c>
      <c r="G64" s="64" t="s">
        <v>644</v>
      </c>
      <c r="M64" s="193" t="s">
        <v>597</v>
      </c>
      <c r="N64" s="59">
        <v>1</v>
      </c>
      <c r="O64" s="193" t="s">
        <v>597</v>
      </c>
      <c r="P64" s="59">
        <v>1.125</v>
      </c>
      <c r="S64" s="62"/>
    </row>
    <row r="65" spans="1:7" ht="15" hidden="1">
      <c r="A65" s="197" t="s">
        <v>34</v>
      </c>
      <c r="B65" s="198">
        <v>19570</v>
      </c>
      <c r="G65" s="64" t="s">
        <v>913</v>
      </c>
    </row>
    <row r="66" spans="1:7" ht="25.5" hidden="1">
      <c r="A66" s="197" t="s">
        <v>763</v>
      </c>
      <c r="B66" s="198">
        <v>14440</v>
      </c>
      <c r="G66" s="64" t="s">
        <v>667</v>
      </c>
    </row>
    <row r="67" spans="1:7" ht="15" hidden="1">
      <c r="A67" s="197"/>
      <c r="B67" s="198"/>
      <c r="G67" s="64" t="s">
        <v>912</v>
      </c>
    </row>
    <row r="68" spans="1:20" ht="15" hidden="1">
      <c r="A68" s="195"/>
      <c r="B68" s="200"/>
      <c r="G68" s="64" t="s">
        <v>915</v>
      </c>
      <c r="R68" s="228" t="s">
        <v>632</v>
      </c>
      <c r="S68" s="228"/>
      <c r="T68" s="228"/>
    </row>
    <row r="69" spans="1:20" ht="15" hidden="1">
      <c r="A69" s="201"/>
      <c r="B69" s="198"/>
      <c r="R69" s="61" t="s">
        <v>628</v>
      </c>
      <c r="S69" s="61" t="s">
        <v>630</v>
      </c>
      <c r="T69" s="61" t="s">
        <v>631</v>
      </c>
    </row>
    <row r="70" spans="1:20" ht="15" hidden="1">
      <c r="A70" s="195" t="s">
        <v>35</v>
      </c>
      <c r="B70" s="200">
        <v>154</v>
      </c>
      <c r="S70" s="61" t="s">
        <v>629</v>
      </c>
      <c r="T70" s="61" t="s">
        <v>629</v>
      </c>
    </row>
    <row r="71" spans="1:20" ht="15" hidden="1">
      <c r="A71" s="197"/>
      <c r="B71" s="198"/>
      <c r="R71" s="3" t="s">
        <v>664</v>
      </c>
      <c r="S71" s="62">
        <v>0</v>
      </c>
      <c r="T71" s="62">
        <v>0</v>
      </c>
    </row>
    <row r="72" spans="1:20" ht="15" hidden="1">
      <c r="A72" s="195" t="s">
        <v>36</v>
      </c>
      <c r="B72" s="200"/>
      <c r="R72" s="3" t="s">
        <v>624</v>
      </c>
      <c r="S72" s="62">
        <f>40*85%</f>
        <v>34</v>
      </c>
      <c r="T72" s="62">
        <f>80*85%</f>
        <v>68</v>
      </c>
    </row>
    <row r="73" spans="1:20" ht="15" hidden="1">
      <c r="A73" s="197" t="s">
        <v>37</v>
      </c>
      <c r="B73" s="198">
        <v>142500</v>
      </c>
      <c r="R73" s="3" t="s">
        <v>625</v>
      </c>
      <c r="S73" s="62">
        <f>17*85%</f>
        <v>14.45</v>
      </c>
      <c r="T73" s="62">
        <f>34*85%</f>
        <v>28.9</v>
      </c>
    </row>
    <row r="74" spans="1:20" ht="25.5" hidden="1">
      <c r="A74" s="197" t="s">
        <v>764</v>
      </c>
      <c r="B74" s="198">
        <v>75525</v>
      </c>
      <c r="R74" s="3" t="s">
        <v>626</v>
      </c>
      <c r="S74" s="62">
        <f>35*85%</f>
        <v>29.75</v>
      </c>
      <c r="T74" s="62">
        <f>70*85%</f>
        <v>59.5</v>
      </c>
    </row>
    <row r="75" spans="1:20" ht="15" hidden="1">
      <c r="A75" s="197"/>
      <c r="B75" s="198"/>
      <c r="R75" s="3" t="s">
        <v>635</v>
      </c>
      <c r="S75" s="62">
        <f>47*85%</f>
        <v>39.949999999999996</v>
      </c>
      <c r="T75" s="62">
        <f>94*85%</f>
        <v>79.89999999999999</v>
      </c>
    </row>
    <row r="76" spans="1:20" ht="15" hidden="1">
      <c r="A76" s="195" t="s">
        <v>38</v>
      </c>
      <c r="B76" s="200"/>
      <c r="R76" s="3" t="s">
        <v>627</v>
      </c>
      <c r="S76" s="62">
        <f>8*85%</f>
        <v>6.8</v>
      </c>
      <c r="T76" s="62">
        <f>16*85%</f>
        <v>13.6</v>
      </c>
    </row>
    <row r="77" spans="1:13" ht="25.5" hidden="1">
      <c r="A77" s="197" t="s">
        <v>39</v>
      </c>
      <c r="B77" s="198">
        <v>1273</v>
      </c>
      <c r="M77" s="58" t="s">
        <v>596</v>
      </c>
    </row>
    <row r="78" spans="1:14" ht="25.5" hidden="1">
      <c r="A78" s="197" t="s">
        <v>40</v>
      </c>
      <c r="B78" s="198">
        <v>969</v>
      </c>
      <c r="M78" s="3" t="s">
        <v>615</v>
      </c>
      <c r="N78" s="59">
        <v>0</v>
      </c>
    </row>
    <row r="79" spans="1:14" ht="15" hidden="1">
      <c r="A79" s="197"/>
      <c r="B79" s="198"/>
      <c r="M79" s="3" t="s">
        <v>599</v>
      </c>
      <c r="N79" s="59">
        <v>0.6</v>
      </c>
    </row>
    <row r="80" spans="1:14" ht="25.5" hidden="1">
      <c r="A80" s="195" t="s">
        <v>41</v>
      </c>
      <c r="B80" s="200"/>
      <c r="M80" s="3" t="s">
        <v>929</v>
      </c>
      <c r="N80" s="59">
        <v>1</v>
      </c>
    </row>
    <row r="81" spans="1:17" ht="15" hidden="1">
      <c r="A81" s="202" t="s">
        <v>42</v>
      </c>
      <c r="B81" s="198">
        <v>893</v>
      </c>
      <c r="M81" s="193" t="s">
        <v>601</v>
      </c>
      <c r="N81" s="59">
        <v>1</v>
      </c>
      <c r="Q81" s="58" t="s">
        <v>602</v>
      </c>
    </row>
    <row r="82" spans="1:18" ht="15" hidden="1">
      <c r="A82" s="202" t="s">
        <v>43</v>
      </c>
      <c r="B82" s="198">
        <v>979</v>
      </c>
      <c r="M82" s="193" t="s">
        <v>928</v>
      </c>
      <c r="N82" s="59">
        <v>1</v>
      </c>
      <c r="Q82" s="3" t="s">
        <v>615</v>
      </c>
      <c r="R82" s="59">
        <v>0</v>
      </c>
    </row>
    <row r="83" spans="1:18" ht="15" hidden="1">
      <c r="A83" s="197"/>
      <c r="B83" s="198"/>
      <c r="M83" s="193" t="s">
        <v>600</v>
      </c>
      <c r="N83" s="59">
        <v>1</v>
      </c>
      <c r="Q83" s="3" t="s">
        <v>603</v>
      </c>
      <c r="R83" s="59">
        <v>0.4</v>
      </c>
    </row>
    <row r="84" spans="1:18" ht="15" hidden="1">
      <c r="A84" s="195" t="s">
        <v>44</v>
      </c>
      <c r="B84" s="200"/>
      <c r="M84" s="193" t="s">
        <v>930</v>
      </c>
      <c r="N84" s="59">
        <v>1</v>
      </c>
      <c r="Q84" s="3" t="s">
        <v>604</v>
      </c>
      <c r="R84" s="59">
        <v>0.3</v>
      </c>
    </row>
    <row r="85" spans="1:18" ht="15" hidden="1">
      <c r="A85" s="197" t="s">
        <v>45</v>
      </c>
      <c r="B85" s="198">
        <v>22040</v>
      </c>
      <c r="M85" s="193" t="s">
        <v>931</v>
      </c>
      <c r="N85" s="59">
        <v>1</v>
      </c>
      <c r="Q85" s="3" t="s">
        <v>605</v>
      </c>
      <c r="R85" s="59">
        <v>0.2</v>
      </c>
    </row>
    <row r="86" spans="1:18" ht="15" hidden="1">
      <c r="A86" s="197" t="s">
        <v>46</v>
      </c>
      <c r="B86" s="198">
        <v>15200</v>
      </c>
      <c r="M86" s="193" t="s">
        <v>598</v>
      </c>
      <c r="N86" s="59">
        <v>1</v>
      </c>
      <c r="Q86" s="3" t="s">
        <v>932</v>
      </c>
      <c r="R86" s="59">
        <v>0.5</v>
      </c>
    </row>
    <row r="87" spans="1:18" ht="15" hidden="1">
      <c r="A87" s="203" t="s">
        <v>47</v>
      </c>
      <c r="B87" s="198">
        <v>13490</v>
      </c>
      <c r="M87" s="193" t="s">
        <v>597</v>
      </c>
      <c r="N87" s="59">
        <v>1</v>
      </c>
      <c r="Q87" s="3" t="s">
        <v>933</v>
      </c>
      <c r="R87" s="59">
        <v>0.375</v>
      </c>
    </row>
    <row r="88" spans="1:18" ht="15" hidden="1">
      <c r="A88" s="203" t="s">
        <v>48</v>
      </c>
      <c r="B88" s="198">
        <v>9500</v>
      </c>
      <c r="M88" s="193"/>
      <c r="N88" s="59"/>
      <c r="Q88" s="3" t="s">
        <v>934</v>
      </c>
      <c r="R88" s="59">
        <v>0.25</v>
      </c>
    </row>
    <row r="89" spans="1:18" ht="15" hidden="1">
      <c r="A89" s="203" t="s">
        <v>49</v>
      </c>
      <c r="B89" s="198">
        <v>12445</v>
      </c>
      <c r="Q89" s="193" t="s">
        <v>607</v>
      </c>
      <c r="R89" s="59">
        <v>0.5</v>
      </c>
    </row>
    <row r="90" spans="1:18" ht="15" hidden="1">
      <c r="A90" s="203" t="s">
        <v>50</v>
      </c>
      <c r="B90" s="198">
        <v>15105</v>
      </c>
      <c r="Q90" s="193" t="s">
        <v>606</v>
      </c>
      <c r="R90" s="59">
        <v>0.375</v>
      </c>
    </row>
    <row r="91" spans="1:18" ht="25.5" hidden="1">
      <c r="A91" s="197" t="s">
        <v>765</v>
      </c>
      <c r="B91" s="198">
        <v>8123</v>
      </c>
      <c r="Q91" s="193" t="s">
        <v>608</v>
      </c>
      <c r="R91" s="59">
        <v>0.25</v>
      </c>
    </row>
    <row r="92" spans="1:18" ht="15" hidden="1">
      <c r="A92" s="197"/>
      <c r="B92" s="198"/>
      <c r="M92" s="58" t="s">
        <v>596</v>
      </c>
      <c r="Q92" s="193" t="s">
        <v>935</v>
      </c>
      <c r="R92" s="59">
        <v>0.5</v>
      </c>
    </row>
    <row r="93" spans="1:18" ht="15" hidden="1">
      <c r="A93" s="195" t="s">
        <v>51</v>
      </c>
      <c r="B93" s="200"/>
      <c r="M93" s="193" t="s">
        <v>615</v>
      </c>
      <c r="N93" s="59">
        <v>0</v>
      </c>
      <c r="Q93" s="193" t="s">
        <v>936</v>
      </c>
      <c r="R93" s="59">
        <v>0.375</v>
      </c>
    </row>
    <row r="94" spans="1:18" ht="15" hidden="1">
      <c r="A94" s="197" t="s">
        <v>52</v>
      </c>
      <c r="B94" s="198">
        <v>71250</v>
      </c>
      <c r="M94" s="193" t="s">
        <v>599</v>
      </c>
      <c r="N94" s="59">
        <v>0.6</v>
      </c>
      <c r="Q94" s="193" t="s">
        <v>937</v>
      </c>
      <c r="R94" s="59">
        <v>0.25</v>
      </c>
    </row>
    <row r="95" spans="1:18" ht="25.5" hidden="1">
      <c r="A95" s="197" t="s">
        <v>766</v>
      </c>
      <c r="B95" s="198">
        <v>64505</v>
      </c>
      <c r="M95" s="193" t="s">
        <v>929</v>
      </c>
      <c r="N95" s="59">
        <v>0.6</v>
      </c>
      <c r="Q95" s="3" t="s">
        <v>609</v>
      </c>
      <c r="R95" s="59">
        <v>0.45</v>
      </c>
    </row>
    <row r="96" spans="1:18" ht="15" hidden="1">
      <c r="A96" s="197"/>
      <c r="B96" s="198"/>
      <c r="M96" s="193" t="s">
        <v>601</v>
      </c>
      <c r="N96" s="59">
        <v>0.6</v>
      </c>
      <c r="Q96" s="3" t="s">
        <v>610</v>
      </c>
      <c r="R96" s="59">
        <v>0.3375</v>
      </c>
    </row>
    <row r="97" spans="1:18" ht="15" hidden="1">
      <c r="A97" s="195" t="s">
        <v>53</v>
      </c>
      <c r="B97" s="200"/>
      <c r="M97" s="193" t="s">
        <v>928</v>
      </c>
      <c r="N97" s="59">
        <v>0.6</v>
      </c>
      <c r="Q97" s="3" t="s">
        <v>611</v>
      </c>
      <c r="R97" s="59">
        <v>0.225</v>
      </c>
    </row>
    <row r="98" spans="1:18" ht="25.5" hidden="1">
      <c r="A98" s="197" t="s">
        <v>54</v>
      </c>
      <c r="B98" s="198">
        <v>675</v>
      </c>
      <c r="M98" s="193" t="s">
        <v>600</v>
      </c>
      <c r="N98" s="59">
        <v>0.6</v>
      </c>
      <c r="Q98" s="3" t="s">
        <v>938</v>
      </c>
      <c r="R98" s="59">
        <v>0.75</v>
      </c>
    </row>
    <row r="99" spans="1:18" ht="25.5" hidden="1">
      <c r="A99" s="197" t="s">
        <v>55</v>
      </c>
      <c r="B99" s="198">
        <v>523</v>
      </c>
      <c r="M99" s="193" t="s">
        <v>930</v>
      </c>
      <c r="N99" s="59">
        <v>0.6</v>
      </c>
      <c r="Q99" s="3" t="s">
        <v>939</v>
      </c>
      <c r="R99" s="59">
        <v>0.5625</v>
      </c>
    </row>
    <row r="100" spans="1:18" ht="15" hidden="1">
      <c r="A100" s="197"/>
      <c r="B100" s="198"/>
      <c r="M100" s="193" t="s">
        <v>931</v>
      </c>
      <c r="N100" s="59">
        <v>0.6</v>
      </c>
      <c r="Q100" s="3" t="s">
        <v>940</v>
      </c>
      <c r="R100" s="59">
        <v>0.375</v>
      </c>
    </row>
    <row r="101" spans="1:18" ht="15" hidden="1">
      <c r="A101" s="195" t="s">
        <v>56</v>
      </c>
      <c r="B101" s="200"/>
      <c r="M101" s="193" t="s">
        <v>598</v>
      </c>
      <c r="N101" s="59">
        <v>0.6</v>
      </c>
      <c r="Q101" s="3" t="s">
        <v>941</v>
      </c>
      <c r="R101" s="59">
        <v>0.75</v>
      </c>
    </row>
    <row r="102" spans="1:18" ht="38.25" hidden="1">
      <c r="A102" s="197" t="s">
        <v>57</v>
      </c>
      <c r="B102" s="198">
        <v>430</v>
      </c>
      <c r="M102" s="193" t="s">
        <v>597</v>
      </c>
      <c r="N102" s="59">
        <v>0.6</v>
      </c>
      <c r="Q102" s="3" t="s">
        <v>942</v>
      </c>
      <c r="R102" s="59">
        <v>0.5625</v>
      </c>
    </row>
    <row r="103" spans="1:18" ht="25.5" hidden="1">
      <c r="A103" s="197" t="s">
        <v>767</v>
      </c>
      <c r="B103" s="198">
        <v>333</v>
      </c>
      <c r="Q103" s="3" t="s">
        <v>943</v>
      </c>
      <c r="R103" s="59">
        <v>0.375</v>
      </c>
    </row>
    <row r="104" spans="1:18" ht="15" hidden="1">
      <c r="A104" s="197"/>
      <c r="B104" s="198"/>
      <c r="Q104" s="193" t="s">
        <v>944</v>
      </c>
      <c r="R104" s="59">
        <v>0.75</v>
      </c>
    </row>
    <row r="105" spans="1:18" ht="15" hidden="1">
      <c r="A105" s="195" t="s">
        <v>58</v>
      </c>
      <c r="B105" s="200">
        <v>248</v>
      </c>
      <c r="Q105" s="193" t="s">
        <v>945</v>
      </c>
      <c r="R105" s="59">
        <v>0.5625</v>
      </c>
    </row>
    <row r="106" spans="1:18" ht="15" hidden="1">
      <c r="A106" s="197"/>
      <c r="B106" s="198"/>
      <c r="Q106" s="193" t="s">
        <v>946</v>
      </c>
      <c r="R106" s="59">
        <v>0.375</v>
      </c>
    </row>
    <row r="107" spans="1:18" ht="15" hidden="1">
      <c r="A107" s="195" t="s">
        <v>59</v>
      </c>
      <c r="B107" s="200"/>
      <c r="Q107" s="193" t="s">
        <v>612</v>
      </c>
      <c r="R107" s="59">
        <v>0.9</v>
      </c>
    </row>
    <row r="108" spans="1:18" ht="15" hidden="1">
      <c r="A108" s="197" t="s">
        <v>60</v>
      </c>
      <c r="B108" s="198">
        <v>227</v>
      </c>
      <c r="Q108" s="193" t="s">
        <v>613</v>
      </c>
      <c r="R108" s="59">
        <v>0.675</v>
      </c>
    </row>
    <row r="109" spans="1:18" ht="25.5" hidden="1">
      <c r="A109" s="197" t="s">
        <v>768</v>
      </c>
      <c r="B109" s="198">
        <v>155</v>
      </c>
      <c r="Q109" s="193" t="s">
        <v>614</v>
      </c>
      <c r="R109" s="59">
        <v>0.45</v>
      </c>
    </row>
    <row r="110" spans="1:2" ht="15" hidden="1">
      <c r="A110" s="197"/>
      <c r="B110" s="198"/>
    </row>
    <row r="111" spans="1:2" ht="15" hidden="1">
      <c r="A111" s="195" t="s">
        <v>61</v>
      </c>
      <c r="B111" s="200"/>
    </row>
    <row r="112" spans="1:2" ht="25.5" hidden="1">
      <c r="A112" s="197" t="s">
        <v>62</v>
      </c>
      <c r="B112" s="198">
        <v>425</v>
      </c>
    </row>
    <row r="113" spans="1:2" ht="25.5" hidden="1">
      <c r="A113" s="197" t="s">
        <v>63</v>
      </c>
      <c r="B113" s="198">
        <v>412</v>
      </c>
    </row>
    <row r="114" spans="1:2" ht="15" hidden="1">
      <c r="A114" s="197"/>
      <c r="B114" s="198"/>
    </row>
    <row r="115" spans="1:2" ht="15" hidden="1">
      <c r="A115" s="195" t="s">
        <v>64</v>
      </c>
      <c r="B115" s="200">
        <v>101</v>
      </c>
    </row>
    <row r="116" spans="1:2" ht="15" hidden="1">
      <c r="A116" s="197"/>
      <c r="B116" s="198"/>
    </row>
    <row r="117" spans="1:2" ht="15" hidden="1">
      <c r="A117" s="195" t="s">
        <v>65</v>
      </c>
      <c r="B117" s="200"/>
    </row>
    <row r="118" spans="1:2" ht="15" hidden="1">
      <c r="A118" s="203" t="s">
        <v>66</v>
      </c>
      <c r="B118" s="198">
        <v>11780</v>
      </c>
    </row>
    <row r="119" spans="1:2" ht="15" hidden="1">
      <c r="A119" s="203" t="s">
        <v>67</v>
      </c>
      <c r="B119" s="198">
        <v>6926</v>
      </c>
    </row>
    <row r="120" spans="1:2" ht="15" hidden="1">
      <c r="A120" s="197" t="s">
        <v>68</v>
      </c>
      <c r="B120" s="198">
        <v>7486</v>
      </c>
    </row>
    <row r="121" spans="1:2" ht="25.5" hidden="1">
      <c r="A121" s="197" t="s">
        <v>769</v>
      </c>
      <c r="B121" s="198">
        <v>6356</v>
      </c>
    </row>
    <row r="122" spans="1:2" ht="15" hidden="1">
      <c r="A122" s="197"/>
      <c r="B122" s="198"/>
    </row>
    <row r="123" spans="1:2" ht="15" hidden="1">
      <c r="A123" s="195" t="s">
        <v>69</v>
      </c>
      <c r="B123" s="200"/>
    </row>
    <row r="124" spans="1:2" ht="25.5" hidden="1">
      <c r="A124" s="197" t="s">
        <v>70</v>
      </c>
      <c r="B124" s="198">
        <v>1083</v>
      </c>
    </row>
    <row r="125" spans="1:2" ht="25.5" hidden="1">
      <c r="A125" s="197" t="s">
        <v>71</v>
      </c>
      <c r="B125" s="198">
        <v>836</v>
      </c>
    </row>
    <row r="126" spans="1:19" ht="15" hidden="1">
      <c r="A126" s="197"/>
      <c r="B126" s="198"/>
      <c r="S126" s="193"/>
    </row>
    <row r="127" spans="1:20" ht="15" hidden="1">
      <c r="A127" s="195" t="s">
        <v>72</v>
      </c>
      <c r="B127" s="200"/>
      <c r="S127" s="3" t="s">
        <v>597</v>
      </c>
      <c r="T127" s="3" t="s">
        <v>649</v>
      </c>
    </row>
    <row r="128" spans="1:20" ht="15" hidden="1">
      <c r="A128" s="197" t="s">
        <v>73</v>
      </c>
      <c r="B128" s="198">
        <v>627</v>
      </c>
      <c r="S128" s="3" t="s">
        <v>598</v>
      </c>
      <c r="T128" s="221">
        <v>96491</v>
      </c>
    </row>
    <row r="129" spans="1:20" ht="25.5" hidden="1">
      <c r="A129" s="197" t="s">
        <v>770</v>
      </c>
      <c r="B129" s="198">
        <v>238</v>
      </c>
      <c r="S129" s="3" t="s">
        <v>950</v>
      </c>
      <c r="T129" s="221">
        <v>89161</v>
      </c>
    </row>
    <row r="130" spans="1:20" ht="15" hidden="1">
      <c r="A130" s="201"/>
      <c r="B130" s="198"/>
      <c r="S130" s="193" t="s">
        <v>953</v>
      </c>
      <c r="T130" s="193" t="s">
        <v>920</v>
      </c>
    </row>
    <row r="131" spans="1:20" ht="15" hidden="1">
      <c r="A131" s="195" t="s">
        <v>74</v>
      </c>
      <c r="B131" s="200">
        <v>284</v>
      </c>
      <c r="S131" s="193" t="s">
        <v>954</v>
      </c>
      <c r="T131" s="193" t="s">
        <v>650</v>
      </c>
    </row>
    <row r="132" spans="1:20" ht="15" hidden="1">
      <c r="A132" s="197"/>
      <c r="B132" s="198"/>
      <c r="S132" s="193" t="s">
        <v>955</v>
      </c>
      <c r="T132" s="193" t="s">
        <v>921</v>
      </c>
    </row>
    <row r="133" spans="1:20" ht="15" hidden="1">
      <c r="A133" s="195" t="s">
        <v>75</v>
      </c>
      <c r="B133" s="200"/>
      <c r="S133" s="193" t="s">
        <v>917</v>
      </c>
      <c r="T133" s="193" t="s">
        <v>919</v>
      </c>
    </row>
    <row r="134" spans="1:20" ht="15" hidden="1">
      <c r="A134" s="197" t="s">
        <v>76</v>
      </c>
      <c r="B134" s="198">
        <v>445</v>
      </c>
      <c r="S134" s="193" t="s">
        <v>956</v>
      </c>
      <c r="T134" s="193" t="s">
        <v>651</v>
      </c>
    </row>
    <row r="135" spans="1:20" ht="25.5" hidden="1">
      <c r="A135" s="197" t="s">
        <v>771</v>
      </c>
      <c r="B135" s="198">
        <v>393</v>
      </c>
      <c r="S135" s="193" t="s">
        <v>957</v>
      </c>
      <c r="T135" s="193" t="s">
        <v>653</v>
      </c>
    </row>
    <row r="136" spans="1:20" ht="15" hidden="1">
      <c r="A136" s="197"/>
      <c r="B136" s="198"/>
      <c r="S136" s="193" t="s">
        <v>958</v>
      </c>
      <c r="T136" s="193" t="s">
        <v>652</v>
      </c>
    </row>
    <row r="137" spans="1:20" ht="15" hidden="1">
      <c r="A137" s="195" t="s">
        <v>77</v>
      </c>
      <c r="B137" s="200"/>
      <c r="S137" s="193" t="s">
        <v>959</v>
      </c>
      <c r="T137" s="193" t="s">
        <v>654</v>
      </c>
    </row>
    <row r="138" spans="1:20" ht="15" hidden="1">
      <c r="A138" s="197" t="s">
        <v>78</v>
      </c>
      <c r="B138" s="198">
        <v>116850</v>
      </c>
      <c r="S138" s="193" t="s">
        <v>960</v>
      </c>
      <c r="T138" s="193" t="s">
        <v>922</v>
      </c>
    </row>
    <row r="139" spans="1:20" ht="25.5" hidden="1">
      <c r="A139" s="197" t="s">
        <v>772</v>
      </c>
      <c r="B139" s="198">
        <v>54530</v>
      </c>
      <c r="S139" s="193" t="s">
        <v>961</v>
      </c>
      <c r="T139" s="193" t="s">
        <v>656</v>
      </c>
    </row>
    <row r="140" spans="1:20" ht="15" hidden="1">
      <c r="A140" s="197"/>
      <c r="B140" s="198"/>
      <c r="S140" s="193" t="s">
        <v>962</v>
      </c>
      <c r="T140" s="193" t="s">
        <v>655</v>
      </c>
    </row>
    <row r="141" spans="1:20" ht="15" hidden="1">
      <c r="A141" s="195" t="s">
        <v>79</v>
      </c>
      <c r="B141" s="200"/>
      <c r="S141" s="193" t="s">
        <v>963</v>
      </c>
      <c r="T141" s="193" t="s">
        <v>657</v>
      </c>
    </row>
    <row r="142" spans="1:20" ht="15" hidden="1">
      <c r="A142" s="203" t="s">
        <v>80</v>
      </c>
      <c r="B142" s="198">
        <v>6926</v>
      </c>
      <c r="S142" s="193" t="s">
        <v>964</v>
      </c>
      <c r="T142" s="193" t="s">
        <v>923</v>
      </c>
    </row>
    <row r="143" spans="1:20" ht="25.5" hidden="1">
      <c r="A143" s="197" t="s">
        <v>773</v>
      </c>
      <c r="B143" s="198">
        <v>6080</v>
      </c>
      <c r="S143" s="193" t="s">
        <v>918</v>
      </c>
      <c r="T143" s="193" t="s">
        <v>924</v>
      </c>
    </row>
    <row r="144" spans="1:20" ht="15" hidden="1">
      <c r="A144" s="197"/>
      <c r="B144" s="198"/>
      <c r="S144" s="193" t="s">
        <v>965</v>
      </c>
      <c r="T144" s="193" t="s">
        <v>658</v>
      </c>
    </row>
    <row r="145" spans="1:20" ht="15" hidden="1">
      <c r="A145" s="195" t="s">
        <v>81</v>
      </c>
      <c r="B145" s="200"/>
      <c r="S145" s="193" t="s">
        <v>966</v>
      </c>
      <c r="T145" s="193" t="s">
        <v>659</v>
      </c>
    </row>
    <row r="146" spans="1:20" ht="15" hidden="1">
      <c r="A146" s="197" t="s">
        <v>82</v>
      </c>
      <c r="B146" s="198">
        <v>1131</v>
      </c>
      <c r="S146" s="193" t="s">
        <v>967</v>
      </c>
      <c r="T146" s="193" t="s">
        <v>927</v>
      </c>
    </row>
    <row r="147" spans="1:20" ht="15" hidden="1">
      <c r="A147" s="197" t="s">
        <v>83</v>
      </c>
      <c r="B147" s="198">
        <v>1064</v>
      </c>
      <c r="S147" s="193" t="s">
        <v>968</v>
      </c>
      <c r="T147" s="193" t="s">
        <v>660</v>
      </c>
    </row>
    <row r="148" spans="1:20" ht="15" hidden="1">
      <c r="A148" s="203" t="s">
        <v>84</v>
      </c>
      <c r="B148" s="198">
        <v>665</v>
      </c>
      <c r="S148" s="193" t="s">
        <v>969</v>
      </c>
      <c r="T148" s="193" t="s">
        <v>925</v>
      </c>
    </row>
    <row r="149" spans="1:20" ht="25.5" hidden="1">
      <c r="A149" s="197" t="s">
        <v>774</v>
      </c>
      <c r="B149" s="198">
        <v>413</v>
      </c>
      <c r="S149" s="193" t="s">
        <v>970</v>
      </c>
      <c r="T149" s="193" t="s">
        <v>661</v>
      </c>
    </row>
    <row r="150" spans="1:20" ht="15" hidden="1">
      <c r="A150" s="197"/>
      <c r="B150" s="198"/>
      <c r="S150" s="193" t="s">
        <v>971</v>
      </c>
      <c r="T150" s="193" t="s">
        <v>926</v>
      </c>
    </row>
    <row r="151" spans="1:19" ht="38.25" hidden="1">
      <c r="A151" s="195" t="s">
        <v>85</v>
      </c>
      <c r="B151" s="200"/>
      <c r="S151" s="193" t="s">
        <v>972</v>
      </c>
    </row>
    <row r="152" spans="1:19" ht="15" hidden="1">
      <c r="A152" s="197" t="s">
        <v>86</v>
      </c>
      <c r="B152" s="198">
        <v>245</v>
      </c>
      <c r="S152" s="193" t="s">
        <v>973</v>
      </c>
    </row>
    <row r="153" spans="1:19" ht="15" hidden="1">
      <c r="A153" s="203" t="s">
        <v>87</v>
      </c>
      <c r="B153" s="198">
        <v>182</v>
      </c>
      <c r="S153" s="193" t="s">
        <v>974</v>
      </c>
    </row>
    <row r="154" spans="1:19" ht="15" hidden="1">
      <c r="A154" s="203" t="s">
        <v>88</v>
      </c>
      <c r="B154" s="198">
        <v>173</v>
      </c>
      <c r="S154" s="193" t="s">
        <v>975</v>
      </c>
    </row>
    <row r="155" spans="1:19" ht="38.25" hidden="1">
      <c r="A155" s="197" t="s">
        <v>985</v>
      </c>
      <c r="B155" s="198">
        <v>160</v>
      </c>
      <c r="S155" s="193" t="s">
        <v>976</v>
      </c>
    </row>
    <row r="156" spans="1:19" ht="15" hidden="1">
      <c r="A156" s="197"/>
      <c r="B156" s="198"/>
      <c r="S156" s="193" t="s">
        <v>977</v>
      </c>
    </row>
    <row r="157" spans="1:19" ht="15" hidden="1">
      <c r="A157" s="195" t="s">
        <v>89</v>
      </c>
      <c r="B157" s="200"/>
      <c r="S157" s="193" t="s">
        <v>978</v>
      </c>
    </row>
    <row r="158" spans="1:19" ht="15" hidden="1">
      <c r="A158" s="203" t="s">
        <v>90</v>
      </c>
      <c r="B158" s="198">
        <v>2109</v>
      </c>
      <c r="S158" s="193" t="s">
        <v>979</v>
      </c>
    </row>
    <row r="159" spans="1:2" ht="15" hidden="1">
      <c r="A159" s="203" t="s">
        <v>91</v>
      </c>
      <c r="B159" s="198">
        <v>2907</v>
      </c>
    </row>
    <row r="160" spans="1:2" ht="15" hidden="1">
      <c r="A160" s="203" t="s">
        <v>92</v>
      </c>
      <c r="B160" s="198">
        <v>2223</v>
      </c>
    </row>
    <row r="161" spans="1:2" ht="15" hidden="1">
      <c r="A161" s="203" t="s">
        <v>93</v>
      </c>
      <c r="B161" s="198">
        <v>1701</v>
      </c>
    </row>
    <row r="162" spans="1:2" ht="15" hidden="1">
      <c r="A162" s="203" t="s">
        <v>775</v>
      </c>
      <c r="B162" s="198">
        <v>1805</v>
      </c>
    </row>
    <row r="163" spans="1:2" ht="15" hidden="1">
      <c r="A163" s="203" t="s">
        <v>94</v>
      </c>
      <c r="B163" s="198">
        <v>1986</v>
      </c>
    </row>
    <row r="164" spans="1:2" ht="25.5" hidden="1">
      <c r="A164" s="197" t="s">
        <v>776</v>
      </c>
      <c r="B164" s="198">
        <v>1634</v>
      </c>
    </row>
    <row r="165" spans="1:2" ht="15" hidden="1">
      <c r="A165" s="197"/>
      <c r="B165" s="198"/>
    </row>
    <row r="166" spans="1:2" ht="15" hidden="1">
      <c r="A166" s="195" t="s">
        <v>95</v>
      </c>
      <c r="B166" s="200"/>
    </row>
    <row r="167" spans="1:2" ht="15" hidden="1">
      <c r="A167" s="203" t="s">
        <v>96</v>
      </c>
      <c r="B167" s="198">
        <v>504</v>
      </c>
    </row>
    <row r="168" spans="1:2" ht="15" hidden="1">
      <c r="A168" s="203" t="s">
        <v>97</v>
      </c>
      <c r="B168" s="198">
        <v>542</v>
      </c>
    </row>
    <row r="169" spans="1:2" ht="15" hidden="1">
      <c r="A169" s="203" t="s">
        <v>98</v>
      </c>
      <c r="B169" s="198">
        <v>599</v>
      </c>
    </row>
    <row r="170" spans="1:2" ht="25.5" hidden="1">
      <c r="A170" s="203" t="s">
        <v>777</v>
      </c>
      <c r="B170" s="198">
        <v>379</v>
      </c>
    </row>
    <row r="171" spans="1:2" ht="15" hidden="1">
      <c r="A171" s="197"/>
      <c r="B171" s="198"/>
    </row>
    <row r="172" spans="1:2" ht="15" hidden="1">
      <c r="A172" s="195" t="s">
        <v>99</v>
      </c>
      <c r="B172" s="200"/>
    </row>
    <row r="173" spans="1:2" ht="15" hidden="1">
      <c r="A173" s="204" t="s">
        <v>100</v>
      </c>
      <c r="B173" s="198">
        <v>241</v>
      </c>
    </row>
    <row r="174" spans="1:2" ht="15" hidden="1">
      <c r="A174" s="197"/>
      <c r="B174" s="198"/>
    </row>
    <row r="175" spans="1:2" ht="15" hidden="1">
      <c r="A175" s="195" t="s">
        <v>101</v>
      </c>
      <c r="B175" s="200"/>
    </row>
    <row r="176" spans="1:2" ht="15" hidden="1">
      <c r="A176" s="197" t="s">
        <v>102</v>
      </c>
      <c r="B176" s="198">
        <v>300</v>
      </c>
    </row>
    <row r="177" spans="1:2" ht="38.25" hidden="1">
      <c r="A177" s="203" t="s">
        <v>103</v>
      </c>
      <c r="B177" s="198">
        <v>145</v>
      </c>
    </row>
    <row r="178" spans="1:2" ht="25.5" hidden="1">
      <c r="A178" s="197" t="s">
        <v>778</v>
      </c>
      <c r="B178" s="198">
        <v>120</v>
      </c>
    </row>
    <row r="179" spans="1:2" ht="15" hidden="1">
      <c r="A179" s="197"/>
      <c r="B179" s="198"/>
    </row>
    <row r="180" spans="1:2" ht="25.5" hidden="1">
      <c r="A180" s="195" t="s">
        <v>104</v>
      </c>
      <c r="B180" s="200"/>
    </row>
    <row r="181" spans="1:2" ht="15" hidden="1">
      <c r="A181" s="197" t="s">
        <v>105</v>
      </c>
      <c r="B181" s="198">
        <v>142500</v>
      </c>
    </row>
    <row r="182" spans="1:2" ht="25.5" hidden="1">
      <c r="A182" s="197" t="s">
        <v>986</v>
      </c>
      <c r="B182" s="198">
        <v>66215</v>
      </c>
    </row>
    <row r="183" spans="1:2" ht="15" hidden="1">
      <c r="A183" s="197"/>
      <c r="B183" s="198"/>
    </row>
    <row r="184" spans="1:2" ht="15" hidden="1">
      <c r="A184" s="195" t="s">
        <v>106</v>
      </c>
      <c r="B184" s="200"/>
    </row>
    <row r="185" spans="1:2" ht="15" hidden="1">
      <c r="A185" s="197" t="s">
        <v>107</v>
      </c>
      <c r="B185" s="198">
        <v>454100</v>
      </c>
    </row>
    <row r="186" spans="1:2" ht="25.5" hidden="1">
      <c r="A186" s="197" t="s">
        <v>779</v>
      </c>
      <c r="B186" s="198">
        <v>174800</v>
      </c>
    </row>
    <row r="187" spans="1:2" ht="15" hidden="1">
      <c r="A187" s="197"/>
      <c r="B187" s="198"/>
    </row>
    <row r="188" spans="1:2" ht="15" hidden="1">
      <c r="A188" s="195" t="s">
        <v>108</v>
      </c>
      <c r="B188" s="200"/>
    </row>
    <row r="189" spans="1:2" ht="15" hidden="1">
      <c r="A189" s="197" t="s">
        <v>109</v>
      </c>
      <c r="B189" s="198">
        <v>549100</v>
      </c>
    </row>
    <row r="190" spans="1:2" ht="15" hidden="1">
      <c r="A190" s="197" t="s">
        <v>110</v>
      </c>
      <c r="B190" s="198">
        <v>425600</v>
      </c>
    </row>
    <row r="191" spans="1:2" ht="15" hidden="1">
      <c r="A191" s="197" t="s">
        <v>111</v>
      </c>
      <c r="B191" s="198">
        <v>507300</v>
      </c>
    </row>
    <row r="192" spans="1:2" ht="25.5" hidden="1">
      <c r="A192" s="197" t="s">
        <v>780</v>
      </c>
      <c r="B192" s="198">
        <v>228000</v>
      </c>
    </row>
    <row r="193" spans="1:2" ht="15" hidden="1">
      <c r="A193" s="197"/>
      <c r="B193" s="198"/>
    </row>
    <row r="194" spans="1:2" ht="15" hidden="1">
      <c r="A194" s="195" t="s">
        <v>112</v>
      </c>
      <c r="B194" s="200"/>
    </row>
    <row r="195" spans="1:2" ht="15" hidden="1">
      <c r="A195" s="203" t="s">
        <v>113</v>
      </c>
      <c r="B195" s="198">
        <v>117800</v>
      </c>
    </row>
    <row r="196" spans="1:2" ht="15" hidden="1">
      <c r="A196" s="197" t="s">
        <v>114</v>
      </c>
      <c r="B196" s="198">
        <v>103550</v>
      </c>
    </row>
    <row r="197" spans="1:2" ht="25.5" hidden="1">
      <c r="A197" s="197" t="s">
        <v>781</v>
      </c>
      <c r="B197" s="198">
        <v>66310</v>
      </c>
    </row>
    <row r="198" spans="1:2" ht="15" hidden="1">
      <c r="A198" s="197"/>
      <c r="B198" s="198"/>
    </row>
    <row r="199" spans="1:2" ht="15" hidden="1">
      <c r="A199" s="195" t="s">
        <v>115</v>
      </c>
      <c r="B199" s="200"/>
    </row>
    <row r="200" spans="1:2" ht="15" hidden="1">
      <c r="A200" s="203" t="s">
        <v>116</v>
      </c>
      <c r="B200" s="198">
        <v>432</v>
      </c>
    </row>
    <row r="201" spans="1:2" ht="15" hidden="1">
      <c r="A201" s="203" t="s">
        <v>117</v>
      </c>
      <c r="B201" s="198">
        <v>442</v>
      </c>
    </row>
    <row r="202" spans="1:2" ht="15" hidden="1">
      <c r="A202" s="203" t="s">
        <v>118</v>
      </c>
      <c r="B202" s="198">
        <v>397</v>
      </c>
    </row>
    <row r="203" spans="1:2" ht="15" hidden="1">
      <c r="A203" s="203" t="s">
        <v>119</v>
      </c>
      <c r="B203" s="198">
        <v>459</v>
      </c>
    </row>
    <row r="204" spans="1:2" ht="15" hidden="1">
      <c r="A204" s="203" t="s">
        <v>120</v>
      </c>
      <c r="B204" s="198">
        <v>333</v>
      </c>
    </row>
    <row r="205" spans="1:2" ht="25.5" hidden="1">
      <c r="A205" s="197" t="s">
        <v>782</v>
      </c>
      <c r="B205" s="198">
        <v>305</v>
      </c>
    </row>
    <row r="206" spans="1:2" ht="15" hidden="1">
      <c r="A206" s="197"/>
      <c r="B206" s="198"/>
    </row>
    <row r="207" spans="1:2" ht="25.5" hidden="1">
      <c r="A207" s="195" t="s">
        <v>121</v>
      </c>
      <c r="B207" s="200">
        <v>208</v>
      </c>
    </row>
    <row r="208" spans="1:2" ht="15" hidden="1">
      <c r="A208" s="201"/>
      <c r="B208" s="198"/>
    </row>
    <row r="209" spans="1:2" ht="15" hidden="1">
      <c r="A209" s="195" t="s">
        <v>122</v>
      </c>
      <c r="B209" s="200"/>
    </row>
    <row r="210" spans="1:2" ht="15" hidden="1">
      <c r="A210" s="197" t="s">
        <v>123</v>
      </c>
      <c r="B210" s="198">
        <v>19855</v>
      </c>
    </row>
    <row r="211" spans="1:2" ht="15" hidden="1">
      <c r="A211" s="203" t="s">
        <v>124</v>
      </c>
      <c r="B211" s="198">
        <v>15770</v>
      </c>
    </row>
    <row r="212" spans="1:2" ht="15" hidden="1">
      <c r="A212" s="203" t="s">
        <v>125</v>
      </c>
      <c r="B212" s="198">
        <v>23180</v>
      </c>
    </row>
    <row r="213" spans="1:2" ht="25.5" hidden="1">
      <c r="A213" s="197" t="s">
        <v>783</v>
      </c>
      <c r="B213" s="198">
        <v>13205</v>
      </c>
    </row>
    <row r="214" spans="1:2" ht="15" hidden="1">
      <c r="A214" s="197"/>
      <c r="B214" s="198"/>
    </row>
    <row r="215" spans="1:2" ht="25.5" hidden="1">
      <c r="A215" s="195" t="s">
        <v>126</v>
      </c>
      <c r="B215" s="200"/>
    </row>
    <row r="216" spans="1:2" ht="25.5" hidden="1">
      <c r="A216" s="197" t="s">
        <v>127</v>
      </c>
      <c r="B216" s="198">
        <v>320</v>
      </c>
    </row>
    <row r="217" spans="1:2" ht="25.5" hidden="1">
      <c r="A217" s="197" t="s">
        <v>128</v>
      </c>
      <c r="B217" s="198">
        <v>274</v>
      </c>
    </row>
    <row r="218" spans="1:2" ht="15" hidden="1">
      <c r="A218" s="197"/>
      <c r="B218" s="198"/>
    </row>
    <row r="219" spans="1:2" ht="38.25" hidden="1">
      <c r="A219" s="195" t="s">
        <v>129</v>
      </c>
      <c r="B219" s="200"/>
    </row>
    <row r="220" spans="1:2" ht="15" hidden="1">
      <c r="A220" s="197" t="s">
        <v>130</v>
      </c>
      <c r="B220" s="198">
        <v>120650</v>
      </c>
    </row>
    <row r="221" spans="1:2" ht="38.25" hidden="1">
      <c r="A221" s="197" t="s">
        <v>784</v>
      </c>
      <c r="B221" s="198">
        <v>34390</v>
      </c>
    </row>
    <row r="222" spans="1:2" ht="15" hidden="1">
      <c r="A222" s="197"/>
      <c r="B222" s="198"/>
    </row>
    <row r="223" spans="1:2" ht="15" hidden="1">
      <c r="A223" s="195" t="s">
        <v>131</v>
      </c>
      <c r="B223" s="200"/>
    </row>
    <row r="224" spans="1:2" ht="15" hidden="1">
      <c r="A224" s="197" t="s">
        <v>132</v>
      </c>
      <c r="B224" s="198">
        <v>90630</v>
      </c>
    </row>
    <row r="225" spans="1:2" ht="25.5" hidden="1">
      <c r="A225" s="197" t="s">
        <v>785</v>
      </c>
      <c r="B225" s="198">
        <v>67735</v>
      </c>
    </row>
    <row r="226" spans="1:2" ht="15" hidden="1">
      <c r="A226" s="197"/>
      <c r="B226" s="198"/>
    </row>
    <row r="227" spans="1:2" ht="15" hidden="1">
      <c r="A227" s="195" t="s">
        <v>133</v>
      </c>
      <c r="B227" s="200"/>
    </row>
    <row r="228" spans="1:2" ht="15" hidden="1">
      <c r="A228" s="197" t="s">
        <v>134</v>
      </c>
      <c r="B228" s="198">
        <v>232750</v>
      </c>
    </row>
    <row r="229" spans="1:2" ht="25.5" hidden="1">
      <c r="A229" s="197" t="s">
        <v>786</v>
      </c>
      <c r="B229" s="198">
        <v>159600</v>
      </c>
    </row>
    <row r="230" spans="1:2" ht="15" hidden="1">
      <c r="A230" s="197"/>
      <c r="B230" s="198"/>
    </row>
    <row r="231" spans="1:2" ht="15" hidden="1">
      <c r="A231" s="195" t="s">
        <v>135</v>
      </c>
      <c r="B231" s="200"/>
    </row>
    <row r="232" spans="1:2" ht="15" hidden="1">
      <c r="A232" s="203" t="s">
        <v>136</v>
      </c>
      <c r="B232" s="198">
        <v>1454</v>
      </c>
    </row>
    <row r="233" spans="1:2" ht="15" hidden="1">
      <c r="A233" s="203" t="s">
        <v>137</v>
      </c>
      <c r="B233" s="198">
        <v>1368</v>
      </c>
    </row>
    <row r="234" spans="1:2" ht="15" hidden="1">
      <c r="A234" s="203" t="s">
        <v>138</v>
      </c>
      <c r="B234" s="198">
        <v>1340</v>
      </c>
    </row>
    <row r="235" spans="1:2" ht="15" hidden="1">
      <c r="A235" s="203" t="s">
        <v>139</v>
      </c>
      <c r="B235" s="198">
        <v>1644</v>
      </c>
    </row>
    <row r="236" spans="1:2" ht="15" hidden="1">
      <c r="A236" s="203" t="s">
        <v>140</v>
      </c>
      <c r="B236" s="198">
        <v>1131</v>
      </c>
    </row>
    <row r="237" spans="1:2" ht="25.5" hidden="1">
      <c r="A237" s="197" t="s">
        <v>787</v>
      </c>
      <c r="B237" s="198">
        <v>960</v>
      </c>
    </row>
    <row r="238" spans="1:2" ht="15" hidden="1">
      <c r="A238" s="205"/>
      <c r="B238" s="206"/>
    </row>
    <row r="239" spans="1:2" ht="15" hidden="1">
      <c r="A239" s="195" t="s">
        <v>141</v>
      </c>
      <c r="B239" s="200"/>
    </row>
    <row r="240" spans="1:2" ht="15" hidden="1">
      <c r="A240" s="203" t="s">
        <v>142</v>
      </c>
      <c r="B240" s="198">
        <v>451250</v>
      </c>
    </row>
    <row r="241" spans="1:2" ht="15" hidden="1">
      <c r="A241" s="203" t="s">
        <v>143</v>
      </c>
      <c r="B241" s="198">
        <v>463600</v>
      </c>
    </row>
    <row r="242" spans="1:2" ht="15" hidden="1">
      <c r="A242" s="203" t="s">
        <v>144</v>
      </c>
      <c r="B242" s="198">
        <v>403750</v>
      </c>
    </row>
    <row r="243" spans="1:2" ht="15" hidden="1">
      <c r="A243" s="203" t="s">
        <v>145</v>
      </c>
      <c r="B243" s="198">
        <v>322050</v>
      </c>
    </row>
    <row r="244" spans="1:2" ht="15" hidden="1">
      <c r="A244" s="203" t="s">
        <v>146</v>
      </c>
      <c r="B244" s="198">
        <v>319200</v>
      </c>
    </row>
    <row r="245" spans="1:2" ht="15" hidden="1">
      <c r="A245" s="203" t="s">
        <v>147</v>
      </c>
      <c r="B245" s="198">
        <v>455050</v>
      </c>
    </row>
    <row r="246" spans="1:2" ht="15" hidden="1">
      <c r="A246" s="203" t="s">
        <v>148</v>
      </c>
      <c r="B246" s="198">
        <v>352450</v>
      </c>
    </row>
    <row r="247" spans="1:2" ht="15" hidden="1">
      <c r="A247" s="203" t="s">
        <v>149</v>
      </c>
      <c r="B247" s="198">
        <v>304950</v>
      </c>
    </row>
    <row r="248" spans="1:2" ht="25.5" hidden="1">
      <c r="A248" s="197" t="s">
        <v>788</v>
      </c>
      <c r="B248" s="198">
        <v>277400</v>
      </c>
    </row>
    <row r="249" spans="1:2" ht="15" hidden="1">
      <c r="A249" s="201"/>
      <c r="B249" s="198"/>
    </row>
    <row r="250" spans="1:2" ht="15" hidden="1">
      <c r="A250" s="195" t="s">
        <v>150</v>
      </c>
      <c r="B250" s="200"/>
    </row>
    <row r="251" spans="1:2" ht="15" hidden="1">
      <c r="A251" s="197" t="s">
        <v>151</v>
      </c>
      <c r="B251" s="198">
        <v>90725</v>
      </c>
    </row>
    <row r="252" spans="1:2" ht="25.5" hidden="1">
      <c r="A252" s="197" t="s">
        <v>789</v>
      </c>
      <c r="B252" s="198">
        <v>56810</v>
      </c>
    </row>
    <row r="253" spans="1:2" ht="15" hidden="1">
      <c r="A253" s="197"/>
      <c r="B253" s="198"/>
    </row>
    <row r="254" spans="1:2" ht="15" hidden="1">
      <c r="A254" s="195" t="s">
        <v>152</v>
      </c>
      <c r="B254" s="200"/>
    </row>
    <row r="255" spans="1:2" ht="15" hidden="1">
      <c r="A255" s="197" t="s">
        <v>153</v>
      </c>
      <c r="B255" s="198">
        <v>144400</v>
      </c>
    </row>
    <row r="256" spans="1:2" ht="15" hidden="1">
      <c r="A256" s="197" t="s">
        <v>154</v>
      </c>
      <c r="B256" s="198">
        <v>160550</v>
      </c>
    </row>
    <row r="257" spans="1:2" ht="25.5" hidden="1">
      <c r="A257" s="197" t="s">
        <v>790</v>
      </c>
      <c r="B257" s="198">
        <v>85595</v>
      </c>
    </row>
    <row r="258" spans="1:2" ht="15" hidden="1">
      <c r="A258" s="205"/>
      <c r="B258" s="206"/>
    </row>
    <row r="259" spans="1:2" ht="38.25" hidden="1">
      <c r="A259" s="195" t="s">
        <v>155</v>
      </c>
      <c r="B259" s="200"/>
    </row>
    <row r="260" spans="1:2" ht="15" hidden="1">
      <c r="A260" s="203" t="s">
        <v>156</v>
      </c>
      <c r="B260" s="198">
        <v>519650</v>
      </c>
    </row>
    <row r="261" spans="1:2" ht="15" hidden="1">
      <c r="A261" s="203" t="s">
        <v>157</v>
      </c>
      <c r="B261" s="198">
        <v>306850</v>
      </c>
    </row>
    <row r="262" spans="1:2" ht="15" hidden="1">
      <c r="A262" s="203" t="s">
        <v>158</v>
      </c>
      <c r="B262" s="198">
        <v>336300</v>
      </c>
    </row>
    <row r="263" spans="1:2" ht="15" hidden="1">
      <c r="A263" s="203" t="s">
        <v>159</v>
      </c>
      <c r="B263" s="198">
        <v>376200</v>
      </c>
    </row>
    <row r="264" spans="1:2" ht="15" hidden="1">
      <c r="A264" s="203" t="s">
        <v>160</v>
      </c>
      <c r="B264" s="198">
        <v>399950</v>
      </c>
    </row>
    <row r="265" spans="1:2" ht="15" hidden="1">
      <c r="A265" s="203" t="s">
        <v>161</v>
      </c>
      <c r="B265" s="198">
        <v>306850</v>
      </c>
    </row>
    <row r="266" spans="1:2" ht="15" hidden="1">
      <c r="A266" s="203" t="s">
        <v>162</v>
      </c>
      <c r="B266" s="198">
        <v>264100</v>
      </c>
    </row>
    <row r="267" spans="1:2" ht="25.5" hidden="1">
      <c r="A267" s="197" t="s">
        <v>790</v>
      </c>
      <c r="B267" s="198">
        <v>258400</v>
      </c>
    </row>
    <row r="268" spans="1:2" ht="15" hidden="1">
      <c r="A268" s="197"/>
      <c r="B268" s="198"/>
    </row>
    <row r="269" spans="1:2" ht="25.5" hidden="1">
      <c r="A269" s="195" t="s">
        <v>163</v>
      </c>
      <c r="B269" s="200"/>
    </row>
    <row r="270" spans="1:2" ht="15" hidden="1">
      <c r="A270" s="203" t="s">
        <v>164</v>
      </c>
      <c r="B270" s="198">
        <v>428</v>
      </c>
    </row>
    <row r="271" spans="1:2" ht="25.5" hidden="1">
      <c r="A271" s="197" t="s">
        <v>791</v>
      </c>
      <c r="B271" s="198">
        <v>317</v>
      </c>
    </row>
    <row r="272" spans="1:2" ht="15" hidden="1">
      <c r="A272" s="197"/>
      <c r="B272" s="198"/>
    </row>
    <row r="273" spans="1:2" ht="15" hidden="1">
      <c r="A273" s="195" t="s">
        <v>165</v>
      </c>
      <c r="B273" s="200"/>
    </row>
    <row r="274" spans="1:2" ht="15" hidden="1">
      <c r="A274" s="197" t="s">
        <v>166</v>
      </c>
      <c r="B274" s="198">
        <v>133950</v>
      </c>
    </row>
    <row r="275" spans="1:2" ht="25.5" hidden="1">
      <c r="A275" s="197" t="s">
        <v>792</v>
      </c>
      <c r="B275" s="198">
        <v>83505</v>
      </c>
    </row>
    <row r="276" spans="1:2" ht="15" hidden="1">
      <c r="A276" s="197"/>
      <c r="B276" s="198"/>
    </row>
    <row r="277" spans="1:2" ht="25.5" hidden="1">
      <c r="A277" s="195" t="s">
        <v>167</v>
      </c>
      <c r="B277" s="200"/>
    </row>
    <row r="278" spans="1:2" ht="15" hidden="1">
      <c r="A278" s="197" t="s">
        <v>168</v>
      </c>
      <c r="B278" s="198">
        <v>106400</v>
      </c>
    </row>
    <row r="279" spans="1:2" ht="15" hidden="1">
      <c r="A279" s="203" t="s">
        <v>169</v>
      </c>
      <c r="B279" s="198">
        <v>98800</v>
      </c>
    </row>
    <row r="280" spans="1:2" ht="15" hidden="1">
      <c r="A280" s="203" t="s">
        <v>170</v>
      </c>
      <c r="B280" s="198">
        <v>83600</v>
      </c>
    </row>
    <row r="281" spans="1:2" ht="15" hidden="1">
      <c r="A281" s="203" t="s">
        <v>171</v>
      </c>
      <c r="B281" s="198">
        <v>76190</v>
      </c>
    </row>
    <row r="282" spans="1:2" ht="25.5" hidden="1">
      <c r="A282" s="197" t="s">
        <v>793</v>
      </c>
      <c r="B282" s="198">
        <v>58615</v>
      </c>
    </row>
    <row r="283" spans="1:2" ht="15" hidden="1">
      <c r="A283" s="197"/>
      <c r="B283" s="198"/>
    </row>
    <row r="284" spans="1:2" ht="15" hidden="1">
      <c r="A284" s="195" t="s">
        <v>172</v>
      </c>
      <c r="B284" s="200"/>
    </row>
    <row r="285" spans="1:2" ht="15" hidden="1">
      <c r="A285" s="197" t="s">
        <v>173</v>
      </c>
      <c r="B285" s="198">
        <v>1368</v>
      </c>
    </row>
    <row r="286" spans="1:2" ht="15" hidden="1">
      <c r="A286" s="197" t="s">
        <v>174</v>
      </c>
      <c r="B286" s="198">
        <v>2109</v>
      </c>
    </row>
    <row r="287" spans="1:2" ht="25.5" hidden="1">
      <c r="A287" s="197" t="s">
        <v>794</v>
      </c>
      <c r="B287" s="198">
        <v>1017</v>
      </c>
    </row>
    <row r="288" spans="1:2" ht="15" hidden="1">
      <c r="A288" s="197"/>
      <c r="B288" s="198"/>
    </row>
    <row r="289" spans="1:2" ht="15" hidden="1">
      <c r="A289" s="195" t="s">
        <v>175</v>
      </c>
      <c r="B289" s="200"/>
    </row>
    <row r="290" spans="1:2" ht="15" hidden="1">
      <c r="A290" s="203" t="s">
        <v>176</v>
      </c>
      <c r="B290" s="198">
        <v>233</v>
      </c>
    </row>
    <row r="291" spans="1:2" ht="25.5" hidden="1">
      <c r="A291" s="203" t="s">
        <v>795</v>
      </c>
      <c r="B291" s="198">
        <v>100</v>
      </c>
    </row>
    <row r="292" spans="1:2" ht="15" hidden="1">
      <c r="A292" s="197"/>
      <c r="B292" s="198"/>
    </row>
    <row r="293" spans="1:2" ht="25.5" hidden="1">
      <c r="A293" s="195" t="s">
        <v>177</v>
      </c>
      <c r="B293" s="200"/>
    </row>
    <row r="294" spans="1:2" ht="15" hidden="1">
      <c r="A294" s="205" t="s">
        <v>178</v>
      </c>
      <c r="B294" s="206">
        <v>4693</v>
      </c>
    </row>
    <row r="295" spans="1:2" ht="15" hidden="1">
      <c r="A295" s="205" t="s">
        <v>179</v>
      </c>
      <c r="B295" s="206">
        <v>3819</v>
      </c>
    </row>
    <row r="296" spans="1:2" ht="15" hidden="1">
      <c r="A296" s="205" t="s">
        <v>180</v>
      </c>
      <c r="B296" s="206">
        <v>3059</v>
      </c>
    </row>
    <row r="297" spans="1:2" ht="15" hidden="1">
      <c r="A297" s="205" t="s">
        <v>181</v>
      </c>
      <c r="B297" s="206">
        <v>3895</v>
      </c>
    </row>
    <row r="298" spans="1:2" ht="38.25" hidden="1">
      <c r="A298" s="205" t="s">
        <v>796</v>
      </c>
      <c r="B298" s="206">
        <v>2575</v>
      </c>
    </row>
    <row r="299" spans="1:2" ht="15" hidden="1">
      <c r="A299" s="197"/>
      <c r="B299" s="198"/>
    </row>
    <row r="300" spans="1:2" ht="15" hidden="1">
      <c r="A300" s="195" t="s">
        <v>182</v>
      </c>
      <c r="B300" s="200">
        <v>2138</v>
      </c>
    </row>
    <row r="301" spans="1:2" ht="15" hidden="1">
      <c r="A301" s="197"/>
      <c r="B301" s="198"/>
    </row>
    <row r="302" spans="1:2" ht="15" hidden="1">
      <c r="A302" s="195" t="s">
        <v>183</v>
      </c>
      <c r="B302" s="200"/>
    </row>
    <row r="303" spans="1:2" ht="15" hidden="1">
      <c r="A303" s="197" t="s">
        <v>184</v>
      </c>
      <c r="B303" s="198">
        <v>37145</v>
      </c>
    </row>
    <row r="304" spans="1:2" ht="15" hidden="1">
      <c r="A304" s="197"/>
      <c r="B304" s="198"/>
    </row>
    <row r="305" spans="1:2" ht="25.5" hidden="1">
      <c r="A305" s="197" t="s">
        <v>797</v>
      </c>
      <c r="B305" s="198">
        <v>19380</v>
      </c>
    </row>
    <row r="306" spans="1:2" ht="15" hidden="1">
      <c r="A306" s="197"/>
      <c r="B306" s="198"/>
    </row>
    <row r="307" spans="1:2" ht="15" hidden="1">
      <c r="A307" s="195" t="s">
        <v>185</v>
      </c>
      <c r="B307" s="200">
        <v>903</v>
      </c>
    </row>
    <row r="308" spans="1:2" ht="15" hidden="1">
      <c r="A308" s="197"/>
      <c r="B308" s="198"/>
    </row>
    <row r="309" spans="1:2" ht="25.5" hidden="1">
      <c r="A309" s="195" t="s">
        <v>186</v>
      </c>
      <c r="B309" s="200"/>
    </row>
    <row r="310" spans="1:2" ht="15" hidden="1">
      <c r="A310" s="197" t="s">
        <v>187</v>
      </c>
      <c r="B310" s="198">
        <v>12825</v>
      </c>
    </row>
    <row r="311" spans="1:2" ht="15" hidden="1">
      <c r="A311" s="197" t="s">
        <v>134</v>
      </c>
      <c r="B311" s="198">
        <v>10640</v>
      </c>
    </row>
    <row r="312" spans="1:2" ht="38.25" hidden="1">
      <c r="A312" s="197" t="s">
        <v>798</v>
      </c>
      <c r="B312" s="198">
        <v>3449</v>
      </c>
    </row>
    <row r="313" spans="1:2" ht="15" hidden="1">
      <c r="A313" s="197"/>
      <c r="B313" s="198"/>
    </row>
    <row r="314" spans="1:2" ht="15" hidden="1">
      <c r="A314" s="195" t="s">
        <v>188</v>
      </c>
      <c r="B314" s="200"/>
    </row>
    <row r="315" spans="1:2" ht="15" hidden="1">
      <c r="A315" s="203" t="s">
        <v>189</v>
      </c>
      <c r="B315" s="198">
        <v>191</v>
      </c>
    </row>
    <row r="316" spans="1:2" ht="15" hidden="1">
      <c r="A316" s="203" t="s">
        <v>190</v>
      </c>
      <c r="B316" s="198">
        <v>232</v>
      </c>
    </row>
    <row r="317" spans="1:2" ht="15" hidden="1">
      <c r="A317" s="203" t="s">
        <v>191</v>
      </c>
      <c r="B317" s="198">
        <v>163</v>
      </c>
    </row>
    <row r="318" spans="1:2" ht="15" hidden="1">
      <c r="A318" s="203" t="s">
        <v>192</v>
      </c>
      <c r="B318" s="198">
        <v>238</v>
      </c>
    </row>
    <row r="319" spans="1:2" ht="25.5" hidden="1">
      <c r="A319" s="197" t="s">
        <v>799</v>
      </c>
      <c r="B319" s="198">
        <v>132</v>
      </c>
    </row>
    <row r="320" spans="1:2" ht="15" hidden="1">
      <c r="A320" s="197"/>
      <c r="B320" s="198"/>
    </row>
    <row r="321" spans="1:2" ht="15" hidden="1">
      <c r="A321" s="195" t="s">
        <v>193</v>
      </c>
      <c r="B321" s="200"/>
    </row>
    <row r="322" spans="1:2" ht="15" hidden="1">
      <c r="A322" s="203" t="s">
        <v>194</v>
      </c>
      <c r="B322" s="198">
        <v>4076</v>
      </c>
    </row>
    <row r="323" spans="1:2" ht="15" hidden="1">
      <c r="A323" s="204" t="s">
        <v>195</v>
      </c>
      <c r="B323" s="198">
        <v>3468</v>
      </c>
    </row>
    <row r="324" spans="1:2" ht="25.5" hidden="1">
      <c r="A324" s="197" t="s">
        <v>196</v>
      </c>
      <c r="B324" s="198">
        <v>2860</v>
      </c>
    </row>
    <row r="325" spans="1:2" ht="25.5" hidden="1">
      <c r="A325" s="197" t="s">
        <v>800</v>
      </c>
      <c r="B325" s="198">
        <v>2461</v>
      </c>
    </row>
    <row r="326" spans="1:2" ht="15" hidden="1">
      <c r="A326" s="197"/>
      <c r="B326" s="198"/>
    </row>
    <row r="327" spans="1:2" ht="25.5" hidden="1">
      <c r="A327" s="195" t="s">
        <v>197</v>
      </c>
      <c r="B327" s="200"/>
    </row>
    <row r="328" spans="1:2" ht="15" hidden="1">
      <c r="A328" s="203" t="s">
        <v>198</v>
      </c>
      <c r="B328" s="198">
        <v>224</v>
      </c>
    </row>
    <row r="329" spans="1:2" ht="25.5" hidden="1">
      <c r="A329" s="203" t="s">
        <v>801</v>
      </c>
      <c r="B329" s="198">
        <v>125</v>
      </c>
    </row>
    <row r="330" spans="1:2" ht="15" hidden="1">
      <c r="A330" s="205"/>
      <c r="B330" s="198"/>
    </row>
    <row r="331" spans="1:2" ht="25.5" hidden="1">
      <c r="A331" s="195" t="s">
        <v>199</v>
      </c>
      <c r="B331" s="200"/>
    </row>
    <row r="332" spans="1:2" ht="15" hidden="1">
      <c r="A332" s="197" t="s">
        <v>200</v>
      </c>
      <c r="B332" s="198">
        <v>132050</v>
      </c>
    </row>
    <row r="333" spans="1:2" ht="15" hidden="1">
      <c r="A333" s="197" t="s">
        <v>201</v>
      </c>
      <c r="B333" s="198">
        <v>131100</v>
      </c>
    </row>
    <row r="334" spans="1:2" ht="38.25" hidden="1">
      <c r="A334" s="197" t="s">
        <v>802</v>
      </c>
      <c r="B334" s="198">
        <v>89490</v>
      </c>
    </row>
    <row r="335" spans="1:2" ht="15" hidden="1">
      <c r="A335" s="197"/>
      <c r="B335" s="198"/>
    </row>
    <row r="336" spans="1:2" ht="15" hidden="1">
      <c r="A336" s="195" t="s">
        <v>202</v>
      </c>
      <c r="B336" s="200"/>
    </row>
    <row r="337" spans="1:2" ht="15" hidden="1">
      <c r="A337" s="197" t="s">
        <v>203</v>
      </c>
      <c r="B337" s="198">
        <v>2185</v>
      </c>
    </row>
    <row r="338" spans="1:2" ht="15" hidden="1">
      <c r="A338" s="203" t="s">
        <v>204</v>
      </c>
      <c r="B338" s="198">
        <v>2594</v>
      </c>
    </row>
    <row r="339" spans="1:2" ht="25.5" hidden="1">
      <c r="A339" s="197" t="s">
        <v>803</v>
      </c>
      <c r="B339" s="198">
        <v>1767</v>
      </c>
    </row>
    <row r="340" spans="1:2" ht="15" hidden="1">
      <c r="A340" s="201"/>
      <c r="B340" s="198"/>
    </row>
    <row r="341" spans="1:2" ht="15" hidden="1">
      <c r="A341" s="195" t="s">
        <v>205</v>
      </c>
      <c r="B341" s="200">
        <v>188</v>
      </c>
    </row>
    <row r="342" spans="1:2" ht="15" hidden="1">
      <c r="A342" s="203"/>
      <c r="B342" s="198"/>
    </row>
    <row r="343" spans="1:2" ht="15" hidden="1">
      <c r="A343" s="203"/>
      <c r="B343" s="198"/>
    </row>
    <row r="344" spans="1:2" ht="25.5" hidden="1">
      <c r="A344" s="195" t="s">
        <v>804</v>
      </c>
      <c r="B344" s="200"/>
    </row>
    <row r="345" spans="1:2" ht="15" hidden="1">
      <c r="A345" s="205" t="s">
        <v>484</v>
      </c>
      <c r="B345" s="206">
        <v>2385</v>
      </c>
    </row>
    <row r="346" spans="1:2" ht="15" hidden="1">
      <c r="A346" s="205" t="s">
        <v>485</v>
      </c>
      <c r="B346" s="206">
        <v>2698</v>
      </c>
    </row>
    <row r="347" spans="1:2" ht="25.5" hidden="1">
      <c r="A347" s="205" t="s">
        <v>805</v>
      </c>
      <c r="B347" s="206">
        <v>1653</v>
      </c>
    </row>
    <row r="348" spans="1:2" ht="15" hidden="1">
      <c r="A348" s="197"/>
      <c r="B348" s="198"/>
    </row>
    <row r="349" spans="1:2" ht="15" hidden="1">
      <c r="A349" s="195" t="s">
        <v>206</v>
      </c>
      <c r="B349" s="200"/>
    </row>
    <row r="350" spans="1:2" ht="15" hidden="1">
      <c r="A350" s="197" t="s">
        <v>207</v>
      </c>
      <c r="B350" s="198">
        <v>7809</v>
      </c>
    </row>
    <row r="351" spans="1:2" ht="25.5" hidden="1">
      <c r="A351" s="197" t="s">
        <v>806</v>
      </c>
      <c r="B351" s="198">
        <v>2765</v>
      </c>
    </row>
    <row r="352" spans="1:2" ht="15" hidden="1">
      <c r="A352" s="197"/>
      <c r="B352" s="198"/>
    </row>
    <row r="353" spans="1:2" ht="15" hidden="1">
      <c r="A353" s="195" t="s">
        <v>208</v>
      </c>
      <c r="B353" s="200"/>
    </row>
    <row r="354" spans="1:2" ht="15" hidden="1">
      <c r="A354" s="203" t="s">
        <v>209</v>
      </c>
      <c r="B354" s="198">
        <v>485</v>
      </c>
    </row>
    <row r="355" spans="1:2" ht="15" hidden="1">
      <c r="A355" s="203" t="s">
        <v>210</v>
      </c>
      <c r="B355" s="198">
        <v>589</v>
      </c>
    </row>
    <row r="356" spans="1:2" ht="15" hidden="1">
      <c r="A356" s="207" t="s">
        <v>211</v>
      </c>
      <c r="B356" s="198">
        <v>348</v>
      </c>
    </row>
    <row r="357" spans="1:2" ht="15" hidden="1">
      <c r="A357" s="197" t="s">
        <v>807</v>
      </c>
      <c r="B357" s="198">
        <v>280</v>
      </c>
    </row>
    <row r="358" spans="1:2" ht="15" hidden="1">
      <c r="A358" s="197"/>
      <c r="B358" s="198"/>
    </row>
    <row r="359" spans="1:2" ht="15" hidden="1">
      <c r="A359" s="195" t="s">
        <v>212</v>
      </c>
      <c r="B359" s="200"/>
    </row>
    <row r="360" spans="1:2" ht="15" hidden="1">
      <c r="A360" s="197" t="s">
        <v>213</v>
      </c>
      <c r="B360" s="198">
        <v>295</v>
      </c>
    </row>
    <row r="361" spans="1:2" ht="25.5" hidden="1">
      <c r="A361" s="197" t="s">
        <v>808</v>
      </c>
      <c r="B361" s="198">
        <v>209</v>
      </c>
    </row>
    <row r="362" spans="1:2" ht="15" hidden="1">
      <c r="A362" s="197"/>
      <c r="B362" s="198"/>
    </row>
    <row r="363" spans="1:2" ht="15" hidden="1">
      <c r="A363" s="195" t="s">
        <v>215</v>
      </c>
      <c r="B363" s="200"/>
    </row>
    <row r="364" spans="1:2" ht="15" hidden="1">
      <c r="A364" s="197" t="s">
        <v>216</v>
      </c>
      <c r="B364" s="198">
        <v>314</v>
      </c>
    </row>
    <row r="365" spans="1:2" ht="25.5" hidden="1">
      <c r="A365" s="197" t="s">
        <v>809</v>
      </c>
      <c r="B365" s="198">
        <v>243</v>
      </c>
    </row>
    <row r="366" spans="1:2" ht="15" hidden="1">
      <c r="A366" s="197"/>
      <c r="B366" s="198"/>
    </row>
    <row r="367" spans="1:2" ht="15" hidden="1">
      <c r="A367" s="195" t="s">
        <v>217</v>
      </c>
      <c r="B367" s="200"/>
    </row>
    <row r="368" spans="1:2" ht="15" hidden="1">
      <c r="A368" s="203" t="s">
        <v>218</v>
      </c>
      <c r="B368" s="198">
        <v>127300</v>
      </c>
    </row>
    <row r="369" spans="1:2" ht="15" hidden="1">
      <c r="A369" s="203" t="s">
        <v>219</v>
      </c>
      <c r="B369" s="198">
        <v>162450</v>
      </c>
    </row>
    <row r="370" spans="1:2" ht="15" hidden="1">
      <c r="A370" s="197" t="s">
        <v>220</v>
      </c>
      <c r="B370" s="198">
        <v>100700</v>
      </c>
    </row>
    <row r="371" spans="1:2" ht="15" hidden="1">
      <c r="A371" s="197" t="s">
        <v>221</v>
      </c>
      <c r="B371" s="198">
        <v>83600</v>
      </c>
    </row>
    <row r="372" spans="1:2" ht="25.5" hidden="1">
      <c r="A372" s="197" t="s">
        <v>810</v>
      </c>
      <c r="B372" s="198">
        <v>51870</v>
      </c>
    </row>
    <row r="373" spans="1:2" ht="15" hidden="1">
      <c r="A373" s="197"/>
      <c r="B373" s="198"/>
    </row>
    <row r="374" spans="1:2" ht="15" hidden="1">
      <c r="A374" s="195" t="s">
        <v>222</v>
      </c>
      <c r="B374" s="200"/>
    </row>
    <row r="375" spans="1:2" ht="15" hidden="1">
      <c r="A375" s="197" t="s">
        <v>223</v>
      </c>
      <c r="B375" s="198">
        <v>9462</v>
      </c>
    </row>
    <row r="376" spans="1:2" ht="25.5" hidden="1">
      <c r="A376" s="197" t="s">
        <v>811</v>
      </c>
      <c r="B376" s="198">
        <v>2242</v>
      </c>
    </row>
    <row r="377" spans="1:2" ht="15" hidden="1">
      <c r="A377" s="197"/>
      <c r="B377" s="198"/>
    </row>
    <row r="378" spans="1:2" ht="15" hidden="1">
      <c r="A378" s="195" t="s">
        <v>224</v>
      </c>
      <c r="B378" s="200"/>
    </row>
    <row r="379" spans="1:2" ht="15" hidden="1">
      <c r="A379" s="197" t="s">
        <v>225</v>
      </c>
      <c r="B379" s="198">
        <v>627</v>
      </c>
    </row>
    <row r="380" spans="1:2" ht="25.5" hidden="1">
      <c r="A380" s="197" t="s">
        <v>812</v>
      </c>
      <c r="B380" s="198">
        <v>542</v>
      </c>
    </row>
    <row r="381" spans="1:2" ht="15" hidden="1">
      <c r="A381" s="197"/>
      <c r="B381" s="198"/>
    </row>
    <row r="382" spans="1:2" ht="15" hidden="1">
      <c r="A382" s="195" t="s">
        <v>226</v>
      </c>
      <c r="B382" s="200"/>
    </row>
    <row r="383" spans="1:2" ht="15" hidden="1">
      <c r="A383" s="203" t="s">
        <v>227</v>
      </c>
      <c r="B383" s="198">
        <v>301</v>
      </c>
    </row>
    <row r="384" spans="1:2" ht="15" hidden="1">
      <c r="A384" s="203" t="s">
        <v>228</v>
      </c>
      <c r="B384" s="198">
        <v>294</v>
      </c>
    </row>
    <row r="385" spans="1:2" ht="15" hidden="1">
      <c r="A385" s="203" t="s">
        <v>229</v>
      </c>
      <c r="B385" s="198">
        <v>230</v>
      </c>
    </row>
    <row r="386" spans="1:2" ht="15" hidden="1">
      <c r="A386" s="197" t="s">
        <v>230</v>
      </c>
      <c r="B386" s="198">
        <v>229</v>
      </c>
    </row>
    <row r="387" spans="1:2" ht="25.5" hidden="1">
      <c r="A387" s="197" t="s">
        <v>813</v>
      </c>
      <c r="B387" s="198">
        <v>215</v>
      </c>
    </row>
    <row r="388" spans="1:2" ht="15" hidden="1">
      <c r="A388" s="197"/>
      <c r="B388" s="198"/>
    </row>
    <row r="389" spans="1:2" ht="15" hidden="1">
      <c r="A389" s="195" t="s">
        <v>231</v>
      </c>
      <c r="B389" s="200"/>
    </row>
    <row r="390" spans="1:2" ht="15" hidden="1">
      <c r="A390" s="197" t="s">
        <v>232</v>
      </c>
      <c r="B390" s="198">
        <v>1634</v>
      </c>
    </row>
    <row r="391" spans="1:2" ht="15" hidden="1">
      <c r="A391" s="203" t="s">
        <v>233</v>
      </c>
      <c r="B391" s="198">
        <v>1558</v>
      </c>
    </row>
    <row r="392" spans="1:2" ht="25.5" hidden="1">
      <c r="A392" s="197" t="s">
        <v>814</v>
      </c>
      <c r="B392" s="198">
        <v>1026</v>
      </c>
    </row>
    <row r="393" spans="1:2" ht="15" hidden="1">
      <c r="A393" s="197"/>
      <c r="B393" s="198"/>
    </row>
    <row r="394" spans="1:2" ht="15" hidden="1">
      <c r="A394" s="195" t="s">
        <v>234</v>
      </c>
      <c r="B394" s="200"/>
    </row>
    <row r="395" spans="1:2" ht="15" hidden="1">
      <c r="A395" s="197" t="s">
        <v>235</v>
      </c>
      <c r="B395" s="198">
        <v>240</v>
      </c>
    </row>
    <row r="396" spans="1:2" ht="15" hidden="1">
      <c r="A396" s="203" t="s">
        <v>236</v>
      </c>
      <c r="B396" s="198">
        <v>133</v>
      </c>
    </row>
    <row r="397" spans="1:2" ht="25.5" hidden="1">
      <c r="A397" s="197" t="s">
        <v>815</v>
      </c>
      <c r="B397" s="198">
        <v>126</v>
      </c>
    </row>
    <row r="398" spans="1:2" ht="15" hidden="1">
      <c r="A398" s="197"/>
      <c r="B398" s="198"/>
    </row>
    <row r="399" spans="1:2" ht="15" hidden="1">
      <c r="A399" s="195" t="s">
        <v>237</v>
      </c>
      <c r="B399" s="200"/>
    </row>
    <row r="400" spans="1:2" ht="25.5" hidden="1">
      <c r="A400" s="197" t="s">
        <v>238</v>
      </c>
      <c r="B400" s="198">
        <v>1036</v>
      </c>
    </row>
    <row r="401" spans="1:2" ht="25.5" hidden="1">
      <c r="A401" s="197" t="s">
        <v>239</v>
      </c>
      <c r="B401" s="198">
        <v>903</v>
      </c>
    </row>
    <row r="402" spans="1:2" ht="15" hidden="1">
      <c r="A402" s="197"/>
      <c r="B402" s="198"/>
    </row>
    <row r="403" spans="1:2" ht="15" hidden="1">
      <c r="A403" s="195" t="s">
        <v>240</v>
      </c>
      <c r="B403" s="200">
        <v>253</v>
      </c>
    </row>
    <row r="404" spans="1:2" ht="15" hidden="1">
      <c r="A404" s="197"/>
      <c r="B404" s="198"/>
    </row>
    <row r="405" spans="1:2" ht="15" hidden="1">
      <c r="A405" s="195" t="s">
        <v>241</v>
      </c>
      <c r="B405" s="200"/>
    </row>
    <row r="406" spans="1:2" ht="15" hidden="1">
      <c r="A406" s="197" t="s">
        <v>242</v>
      </c>
      <c r="B406" s="198">
        <v>1397</v>
      </c>
    </row>
    <row r="407" spans="1:2" ht="25.5" hidden="1">
      <c r="A407" s="197" t="s">
        <v>816</v>
      </c>
      <c r="B407" s="198">
        <v>599</v>
      </c>
    </row>
    <row r="408" spans="1:2" ht="15" hidden="1">
      <c r="A408" s="197"/>
      <c r="B408" s="198"/>
    </row>
    <row r="409" spans="1:2" ht="15" hidden="1">
      <c r="A409" s="195" t="s">
        <v>243</v>
      </c>
      <c r="B409" s="200"/>
    </row>
    <row r="410" spans="1:2" ht="15" hidden="1">
      <c r="A410" s="197" t="s">
        <v>244</v>
      </c>
      <c r="B410" s="198">
        <v>2117550</v>
      </c>
    </row>
    <row r="411" spans="1:2" ht="25.5" hidden="1">
      <c r="A411" s="197" t="s">
        <v>817</v>
      </c>
      <c r="B411" s="198">
        <v>1398400</v>
      </c>
    </row>
    <row r="412" spans="1:2" ht="15" hidden="1">
      <c r="A412" s="197"/>
      <c r="B412" s="198"/>
    </row>
    <row r="413" spans="1:2" ht="25.5" hidden="1">
      <c r="A413" s="195" t="s">
        <v>245</v>
      </c>
      <c r="B413" s="200"/>
    </row>
    <row r="414" spans="1:2" ht="15" hidden="1">
      <c r="A414" s="197" t="s">
        <v>246</v>
      </c>
      <c r="B414" s="198">
        <v>85025</v>
      </c>
    </row>
    <row r="415" spans="1:2" ht="25.5" hidden="1">
      <c r="A415" s="197" t="s">
        <v>818</v>
      </c>
      <c r="B415" s="198">
        <v>37525</v>
      </c>
    </row>
    <row r="416" spans="1:2" ht="15" hidden="1">
      <c r="A416" s="197"/>
      <c r="B416" s="198"/>
    </row>
    <row r="417" spans="1:2" ht="15" hidden="1">
      <c r="A417" s="195" t="s">
        <v>247</v>
      </c>
      <c r="B417" s="200"/>
    </row>
    <row r="418" spans="1:2" ht="15" hidden="1">
      <c r="A418" s="197" t="s">
        <v>248</v>
      </c>
      <c r="B418" s="198">
        <v>42370</v>
      </c>
    </row>
    <row r="419" spans="1:2" ht="25.5" hidden="1">
      <c r="A419" s="197" t="s">
        <v>819</v>
      </c>
      <c r="B419" s="198">
        <v>16055</v>
      </c>
    </row>
    <row r="420" spans="1:2" ht="15" hidden="1">
      <c r="A420" s="197"/>
      <c r="B420" s="198"/>
    </row>
    <row r="421" spans="1:2" ht="15" hidden="1">
      <c r="A421" s="195" t="s">
        <v>249</v>
      </c>
      <c r="B421" s="200"/>
    </row>
    <row r="422" spans="1:2" ht="15" hidden="1">
      <c r="A422" s="197" t="s">
        <v>250</v>
      </c>
      <c r="B422" s="198">
        <v>17480</v>
      </c>
    </row>
    <row r="423" spans="1:2" ht="15" hidden="1">
      <c r="A423" s="197" t="s">
        <v>820</v>
      </c>
      <c r="B423" s="198">
        <v>11020</v>
      </c>
    </row>
    <row r="424" spans="1:2" ht="15" hidden="1">
      <c r="A424" s="197"/>
      <c r="B424" s="198"/>
    </row>
    <row r="425" spans="1:2" ht="15" hidden="1">
      <c r="A425" s="195" t="s">
        <v>251</v>
      </c>
      <c r="B425" s="200"/>
    </row>
    <row r="426" spans="1:2" ht="15" hidden="1">
      <c r="A426" s="203" t="s">
        <v>252</v>
      </c>
      <c r="B426" s="198">
        <v>4418</v>
      </c>
    </row>
    <row r="427" spans="1:2" ht="25.5" hidden="1">
      <c r="A427" s="197" t="s">
        <v>253</v>
      </c>
      <c r="B427" s="198">
        <v>4095</v>
      </c>
    </row>
    <row r="428" spans="1:2" ht="25.5" hidden="1">
      <c r="A428" s="197" t="s">
        <v>821</v>
      </c>
      <c r="B428" s="198">
        <v>2385</v>
      </c>
    </row>
    <row r="429" spans="1:2" ht="15" hidden="1">
      <c r="A429" s="197"/>
      <c r="B429" s="198"/>
    </row>
    <row r="430" spans="1:2" ht="15" hidden="1">
      <c r="A430" s="195" t="s">
        <v>254</v>
      </c>
      <c r="B430" s="200">
        <v>1815</v>
      </c>
    </row>
    <row r="431" spans="1:2" ht="15" hidden="1">
      <c r="A431" s="197"/>
      <c r="B431" s="198"/>
    </row>
    <row r="432" spans="1:2" ht="15" hidden="1">
      <c r="A432" s="195" t="s">
        <v>255</v>
      </c>
      <c r="B432" s="200">
        <v>77995</v>
      </c>
    </row>
    <row r="433" spans="1:2" ht="15" hidden="1">
      <c r="A433" s="197"/>
      <c r="B433" s="198"/>
    </row>
    <row r="434" spans="1:2" ht="15" hidden="1">
      <c r="A434" s="195" t="s">
        <v>256</v>
      </c>
      <c r="B434" s="200"/>
    </row>
    <row r="435" spans="1:2" ht="15" hidden="1">
      <c r="A435" s="197" t="s">
        <v>257</v>
      </c>
      <c r="B435" s="198">
        <v>42370</v>
      </c>
    </row>
    <row r="436" spans="1:2" ht="15" hidden="1">
      <c r="A436" s="197" t="s">
        <v>258</v>
      </c>
      <c r="B436" s="198">
        <v>33155</v>
      </c>
    </row>
    <row r="437" spans="1:2" ht="15" hidden="1">
      <c r="A437" s="197"/>
      <c r="B437" s="198"/>
    </row>
    <row r="438" spans="1:2" ht="15" hidden="1">
      <c r="A438" s="195" t="s">
        <v>259</v>
      </c>
      <c r="B438" s="200"/>
    </row>
    <row r="439" spans="1:2" ht="15" hidden="1">
      <c r="A439" s="203" t="s">
        <v>260</v>
      </c>
      <c r="B439" s="198"/>
    </row>
    <row r="440" spans="1:2" ht="25.5" hidden="1">
      <c r="A440" s="203" t="s">
        <v>261</v>
      </c>
      <c r="B440" s="198">
        <v>12350</v>
      </c>
    </row>
    <row r="441" spans="1:2" ht="25.5" hidden="1">
      <c r="A441" s="203" t="s">
        <v>262</v>
      </c>
      <c r="B441" s="198">
        <v>14155</v>
      </c>
    </row>
    <row r="442" spans="1:2" ht="25.5" hidden="1">
      <c r="A442" s="203" t="s">
        <v>263</v>
      </c>
      <c r="B442" s="198">
        <v>16435</v>
      </c>
    </row>
    <row r="443" spans="1:2" ht="15" hidden="1">
      <c r="A443" s="203" t="s">
        <v>980</v>
      </c>
      <c r="B443" s="198">
        <v>13205</v>
      </c>
    </row>
    <row r="444" spans="1:2" ht="15" hidden="1">
      <c r="A444" s="203" t="s">
        <v>987</v>
      </c>
      <c r="B444" s="198">
        <v>12730</v>
      </c>
    </row>
    <row r="445" spans="1:2" ht="25.5" hidden="1">
      <c r="A445" s="203" t="s">
        <v>981</v>
      </c>
      <c r="B445" s="198">
        <v>11780</v>
      </c>
    </row>
    <row r="446" spans="1:2" ht="15" hidden="1">
      <c r="A446" s="203" t="s">
        <v>264</v>
      </c>
      <c r="B446" s="198">
        <v>12350</v>
      </c>
    </row>
    <row r="447" spans="1:2" ht="15" hidden="1">
      <c r="A447" s="197" t="s">
        <v>822</v>
      </c>
      <c r="B447" s="198">
        <v>10545</v>
      </c>
    </row>
    <row r="448" spans="1:2" ht="15" hidden="1">
      <c r="A448" s="197"/>
      <c r="B448" s="198"/>
    </row>
    <row r="449" spans="1:2" ht="15" hidden="1">
      <c r="A449" s="195" t="s">
        <v>265</v>
      </c>
      <c r="B449" s="200"/>
    </row>
    <row r="450" spans="1:2" ht="15" hidden="1">
      <c r="A450" s="197" t="s">
        <v>266</v>
      </c>
      <c r="B450" s="198">
        <v>2817700</v>
      </c>
    </row>
    <row r="451" spans="1:2" ht="15" hidden="1">
      <c r="A451" s="203" t="s">
        <v>267</v>
      </c>
      <c r="B451" s="198">
        <v>1468700</v>
      </c>
    </row>
    <row r="452" spans="1:2" ht="25.5" hidden="1">
      <c r="A452" s="197" t="s">
        <v>823</v>
      </c>
      <c r="B452" s="198">
        <v>1362300</v>
      </c>
    </row>
    <row r="453" spans="1:2" ht="15" hidden="1">
      <c r="A453" s="197"/>
      <c r="B453" s="198"/>
    </row>
    <row r="454" spans="1:2" ht="15" hidden="1">
      <c r="A454" s="195" t="s">
        <v>268</v>
      </c>
      <c r="B454" s="200"/>
    </row>
    <row r="455" spans="1:2" ht="15" hidden="1">
      <c r="A455" s="203" t="s">
        <v>269</v>
      </c>
      <c r="B455" s="198">
        <v>11099800</v>
      </c>
    </row>
    <row r="456" spans="1:2" ht="15" hidden="1">
      <c r="A456" s="203" t="s">
        <v>824</v>
      </c>
      <c r="B456" s="198">
        <v>6891300</v>
      </c>
    </row>
    <row r="457" spans="1:2" ht="15" hidden="1">
      <c r="A457" s="197"/>
      <c r="B457" s="198"/>
    </row>
    <row r="458" spans="1:2" ht="15" hidden="1">
      <c r="A458" s="195" t="s">
        <v>270</v>
      </c>
      <c r="B458" s="200"/>
    </row>
    <row r="459" spans="1:2" ht="15" hidden="1">
      <c r="A459" s="197" t="s">
        <v>271</v>
      </c>
      <c r="B459" s="198">
        <v>315400</v>
      </c>
    </row>
    <row r="460" spans="1:2" ht="15" hidden="1">
      <c r="A460" s="197" t="s">
        <v>825</v>
      </c>
      <c r="B460" s="198">
        <v>213750</v>
      </c>
    </row>
    <row r="461" spans="1:2" ht="15" hidden="1">
      <c r="A461" s="197"/>
      <c r="B461" s="198"/>
    </row>
    <row r="462" spans="1:2" ht="15" hidden="1">
      <c r="A462" s="195" t="s">
        <v>272</v>
      </c>
      <c r="B462" s="200">
        <v>276</v>
      </c>
    </row>
    <row r="463" spans="1:2" ht="15" hidden="1">
      <c r="A463" s="197"/>
      <c r="B463" s="198"/>
    </row>
    <row r="464" spans="1:2" ht="15" hidden="1">
      <c r="A464" s="195" t="s">
        <v>273</v>
      </c>
      <c r="B464" s="200"/>
    </row>
    <row r="465" spans="1:2" ht="15" hidden="1">
      <c r="A465" s="203" t="s">
        <v>274</v>
      </c>
      <c r="B465" s="198">
        <v>1226</v>
      </c>
    </row>
    <row r="466" spans="1:2" ht="15" hidden="1">
      <c r="A466" s="203" t="s">
        <v>275</v>
      </c>
      <c r="B466" s="198">
        <v>950</v>
      </c>
    </row>
    <row r="467" spans="1:2" ht="15" hidden="1">
      <c r="A467" s="203" t="s">
        <v>276</v>
      </c>
      <c r="B467" s="198">
        <v>874</v>
      </c>
    </row>
    <row r="468" spans="1:2" ht="15" hidden="1">
      <c r="A468" s="203" t="s">
        <v>277</v>
      </c>
      <c r="B468" s="198">
        <v>874</v>
      </c>
    </row>
    <row r="469" spans="1:2" ht="15" hidden="1">
      <c r="A469" s="203" t="s">
        <v>278</v>
      </c>
      <c r="B469" s="198">
        <v>884</v>
      </c>
    </row>
    <row r="470" spans="1:2" ht="25.5" hidden="1">
      <c r="A470" s="203" t="s">
        <v>826</v>
      </c>
      <c r="B470" s="198">
        <v>827</v>
      </c>
    </row>
    <row r="471" spans="1:2" ht="15" hidden="1">
      <c r="A471" s="197"/>
      <c r="B471" s="198"/>
    </row>
    <row r="472" spans="1:2" ht="15" hidden="1">
      <c r="A472" s="195" t="s">
        <v>279</v>
      </c>
      <c r="B472" s="200"/>
    </row>
    <row r="473" spans="1:2" ht="15" hidden="1">
      <c r="A473" s="203" t="s">
        <v>280</v>
      </c>
      <c r="B473" s="198">
        <v>249</v>
      </c>
    </row>
    <row r="474" spans="1:2" ht="15" hidden="1">
      <c r="A474" s="203" t="s">
        <v>281</v>
      </c>
      <c r="B474" s="198">
        <v>230</v>
      </c>
    </row>
    <row r="475" spans="1:2" ht="15" hidden="1">
      <c r="A475" s="203" t="s">
        <v>282</v>
      </c>
      <c r="B475" s="198">
        <v>274</v>
      </c>
    </row>
    <row r="476" spans="1:2" ht="15" hidden="1">
      <c r="A476" s="203" t="s">
        <v>283</v>
      </c>
      <c r="B476" s="198">
        <v>297</v>
      </c>
    </row>
    <row r="477" spans="1:2" ht="15" hidden="1">
      <c r="A477" s="197" t="s">
        <v>827</v>
      </c>
      <c r="B477" s="198">
        <v>151</v>
      </c>
    </row>
    <row r="478" spans="1:2" ht="15" hidden="1">
      <c r="A478" s="197"/>
      <c r="B478" s="198"/>
    </row>
    <row r="479" spans="1:2" ht="15" hidden="1">
      <c r="A479" s="195" t="s">
        <v>284</v>
      </c>
      <c r="B479" s="200"/>
    </row>
    <row r="480" spans="1:2" ht="15" hidden="1">
      <c r="A480" s="197" t="s">
        <v>285</v>
      </c>
      <c r="B480" s="198">
        <v>45600</v>
      </c>
    </row>
    <row r="481" spans="1:2" ht="25.5" hidden="1">
      <c r="A481" s="197" t="s">
        <v>828</v>
      </c>
      <c r="B481" s="198"/>
    </row>
    <row r="482" spans="1:2" ht="25.5" hidden="1">
      <c r="A482" s="197" t="s">
        <v>238</v>
      </c>
      <c r="B482" s="198">
        <v>53010</v>
      </c>
    </row>
    <row r="483" spans="1:2" ht="25.5" hidden="1">
      <c r="A483" s="197" t="s">
        <v>239</v>
      </c>
      <c r="B483" s="198">
        <v>49115</v>
      </c>
    </row>
    <row r="484" spans="1:2" ht="15" hidden="1">
      <c r="A484" s="197"/>
      <c r="B484" s="198"/>
    </row>
    <row r="485" spans="1:2" ht="15" hidden="1">
      <c r="A485" s="195" t="s">
        <v>286</v>
      </c>
      <c r="B485" s="200"/>
    </row>
    <row r="486" spans="1:2" ht="15" hidden="1">
      <c r="A486" s="203" t="s">
        <v>287</v>
      </c>
      <c r="B486" s="198">
        <v>36860</v>
      </c>
    </row>
    <row r="487" spans="1:2" ht="15" hidden="1">
      <c r="A487" s="203" t="s">
        <v>288</v>
      </c>
      <c r="B487" s="198">
        <v>33535</v>
      </c>
    </row>
    <row r="488" spans="1:2" ht="15" hidden="1">
      <c r="A488" s="203" t="s">
        <v>289</v>
      </c>
      <c r="B488" s="198">
        <v>26980</v>
      </c>
    </row>
    <row r="489" spans="1:2" ht="15" hidden="1">
      <c r="A489" s="203" t="s">
        <v>290</v>
      </c>
      <c r="B489" s="198">
        <v>27930</v>
      </c>
    </row>
    <row r="490" spans="1:2" ht="25.5" hidden="1">
      <c r="A490" s="197" t="s">
        <v>829</v>
      </c>
      <c r="B490" s="198">
        <v>24700</v>
      </c>
    </row>
    <row r="491" spans="1:2" ht="15" hidden="1">
      <c r="A491" s="197"/>
      <c r="B491" s="198"/>
    </row>
    <row r="492" spans="1:2" ht="15" hidden="1">
      <c r="A492" s="195" t="s">
        <v>291</v>
      </c>
      <c r="B492" s="200"/>
    </row>
    <row r="493" spans="1:2" ht="15" hidden="1">
      <c r="A493" s="197" t="s">
        <v>292</v>
      </c>
      <c r="B493" s="198">
        <v>176</v>
      </c>
    </row>
    <row r="494" spans="1:2" ht="25.5" hidden="1">
      <c r="A494" s="197" t="s">
        <v>830</v>
      </c>
      <c r="B494" s="198">
        <v>55</v>
      </c>
    </row>
    <row r="495" spans="1:2" ht="15" hidden="1">
      <c r="A495" s="197"/>
      <c r="B495" s="198"/>
    </row>
    <row r="496" spans="1:2" ht="15" hidden="1">
      <c r="A496" s="195" t="s">
        <v>293</v>
      </c>
      <c r="B496" s="200"/>
    </row>
    <row r="497" spans="1:2" ht="15" hidden="1">
      <c r="A497" s="203" t="s">
        <v>982</v>
      </c>
      <c r="B497" s="198">
        <v>69540</v>
      </c>
    </row>
    <row r="498" spans="1:2" ht="15" hidden="1">
      <c r="A498" s="203" t="s">
        <v>294</v>
      </c>
      <c r="B498" s="198">
        <v>49495</v>
      </c>
    </row>
    <row r="499" spans="1:2" ht="25.5" hidden="1">
      <c r="A499" s="197" t="s">
        <v>831</v>
      </c>
      <c r="B499" s="198">
        <v>45030</v>
      </c>
    </row>
    <row r="500" spans="1:2" ht="15" hidden="1">
      <c r="A500" s="197"/>
      <c r="B500" s="198"/>
    </row>
    <row r="501" spans="1:2" ht="15" hidden="1">
      <c r="A501" s="195" t="s">
        <v>295</v>
      </c>
      <c r="B501" s="200"/>
    </row>
    <row r="502" spans="1:2" ht="15" hidden="1">
      <c r="A502" s="197" t="s">
        <v>296</v>
      </c>
      <c r="B502" s="198">
        <v>27170</v>
      </c>
    </row>
    <row r="503" spans="1:2" ht="15" hidden="1">
      <c r="A503" s="197" t="s">
        <v>297</v>
      </c>
      <c r="B503" s="198">
        <v>23370</v>
      </c>
    </row>
    <row r="504" spans="1:2" ht="25.5" hidden="1">
      <c r="A504" s="197" t="s">
        <v>832</v>
      </c>
      <c r="B504" s="198">
        <v>10165</v>
      </c>
    </row>
    <row r="505" spans="1:2" ht="15" hidden="1">
      <c r="A505" s="197"/>
      <c r="B505" s="198"/>
    </row>
    <row r="506" spans="1:2" ht="15" hidden="1">
      <c r="A506" s="195" t="s">
        <v>298</v>
      </c>
      <c r="B506" s="200"/>
    </row>
    <row r="507" spans="1:2" ht="25.5" hidden="1">
      <c r="A507" s="197" t="s">
        <v>299</v>
      </c>
      <c r="B507" s="198">
        <v>153</v>
      </c>
    </row>
    <row r="508" spans="1:2" ht="15" hidden="1">
      <c r="A508" s="197" t="s">
        <v>300</v>
      </c>
      <c r="B508" s="198">
        <v>148</v>
      </c>
    </row>
    <row r="509" spans="1:2" ht="25.5" hidden="1">
      <c r="A509" s="197" t="s">
        <v>988</v>
      </c>
      <c r="B509" s="198">
        <v>180</v>
      </c>
    </row>
    <row r="510" spans="1:2" ht="15" hidden="1">
      <c r="A510" s="197"/>
      <c r="B510" s="198"/>
    </row>
    <row r="511" spans="1:2" ht="38.25" hidden="1">
      <c r="A511" s="195" t="s">
        <v>301</v>
      </c>
      <c r="B511" s="200"/>
    </row>
    <row r="512" spans="1:2" ht="15" hidden="1">
      <c r="A512" s="197" t="s">
        <v>302</v>
      </c>
      <c r="B512" s="198">
        <v>22990</v>
      </c>
    </row>
    <row r="513" spans="1:2" ht="38.25" hidden="1">
      <c r="A513" s="197" t="s">
        <v>833</v>
      </c>
      <c r="B513" s="198">
        <v>9082</v>
      </c>
    </row>
    <row r="514" spans="1:2" ht="15" hidden="1">
      <c r="A514" s="197"/>
      <c r="B514" s="198"/>
    </row>
    <row r="515" spans="1:2" ht="25.5" hidden="1">
      <c r="A515" s="195" t="s">
        <v>303</v>
      </c>
      <c r="B515" s="200"/>
    </row>
    <row r="516" spans="1:2" ht="15" hidden="1">
      <c r="A516" s="197" t="s">
        <v>304</v>
      </c>
      <c r="B516" s="198">
        <v>346750</v>
      </c>
    </row>
    <row r="517" spans="1:2" ht="15" hidden="1">
      <c r="A517" s="197" t="s">
        <v>305</v>
      </c>
      <c r="B517" s="198">
        <v>355300</v>
      </c>
    </row>
    <row r="518" spans="1:2" ht="25.5" hidden="1">
      <c r="A518" s="197" t="s">
        <v>989</v>
      </c>
      <c r="B518" s="198">
        <v>266000</v>
      </c>
    </row>
    <row r="519" spans="1:2" ht="15" hidden="1">
      <c r="A519" s="197"/>
      <c r="B519" s="198"/>
    </row>
    <row r="520" spans="1:2" ht="15" hidden="1">
      <c r="A520" s="195" t="s">
        <v>306</v>
      </c>
      <c r="B520" s="200">
        <v>88</v>
      </c>
    </row>
    <row r="521" spans="1:2" ht="15" hidden="1">
      <c r="A521" s="197"/>
      <c r="B521" s="198"/>
    </row>
    <row r="522" spans="1:2" ht="15" hidden="1">
      <c r="A522" s="195" t="s">
        <v>307</v>
      </c>
      <c r="B522" s="200"/>
    </row>
    <row r="523" spans="1:2" ht="15" hidden="1">
      <c r="A523" s="197" t="s">
        <v>308</v>
      </c>
      <c r="B523" s="198">
        <v>11875</v>
      </c>
    </row>
    <row r="524" spans="1:2" ht="25.5" hidden="1">
      <c r="A524" s="197" t="s">
        <v>834</v>
      </c>
      <c r="B524" s="198">
        <v>4883</v>
      </c>
    </row>
    <row r="525" spans="1:2" ht="15" hidden="1">
      <c r="A525" s="197"/>
      <c r="B525" s="198"/>
    </row>
    <row r="526" spans="1:2" ht="38.25" hidden="1">
      <c r="A526" s="195" t="s">
        <v>309</v>
      </c>
      <c r="B526" s="200"/>
    </row>
    <row r="527" spans="1:2" ht="15" hidden="1">
      <c r="A527" s="203" t="s">
        <v>310</v>
      </c>
      <c r="B527" s="198">
        <v>1655850</v>
      </c>
    </row>
    <row r="528" spans="1:2" ht="15" hidden="1">
      <c r="A528" s="203" t="s">
        <v>311</v>
      </c>
      <c r="B528" s="198">
        <v>1115300</v>
      </c>
    </row>
    <row r="529" spans="1:2" ht="38.25" hidden="1">
      <c r="A529" s="203" t="s">
        <v>990</v>
      </c>
      <c r="B529" s="198">
        <v>646000</v>
      </c>
    </row>
    <row r="530" spans="1:2" ht="15" hidden="1">
      <c r="A530" s="197"/>
      <c r="B530" s="198"/>
    </row>
    <row r="531" spans="1:2" ht="15" hidden="1">
      <c r="A531" s="208" t="s">
        <v>312</v>
      </c>
      <c r="B531" s="200"/>
    </row>
    <row r="532" spans="1:2" ht="15" hidden="1">
      <c r="A532" s="197" t="s">
        <v>313</v>
      </c>
      <c r="B532" s="198">
        <v>202</v>
      </c>
    </row>
    <row r="533" spans="1:2" ht="25.5" hidden="1">
      <c r="A533" s="197" t="s">
        <v>835</v>
      </c>
      <c r="B533" s="198">
        <v>130</v>
      </c>
    </row>
    <row r="534" spans="1:2" ht="15" hidden="1">
      <c r="A534" s="197"/>
      <c r="B534" s="198"/>
    </row>
    <row r="535" spans="1:2" ht="15" hidden="1">
      <c r="A535" s="195" t="s">
        <v>314</v>
      </c>
      <c r="B535" s="200"/>
    </row>
    <row r="536" spans="1:2" ht="15" hidden="1">
      <c r="A536" s="203" t="s">
        <v>315</v>
      </c>
      <c r="B536" s="198">
        <v>352450</v>
      </c>
    </row>
    <row r="537" spans="1:2" ht="15" hidden="1">
      <c r="A537" s="203" t="s">
        <v>316</v>
      </c>
      <c r="B537" s="198">
        <v>426550</v>
      </c>
    </row>
    <row r="538" spans="1:2" ht="25.5" hidden="1">
      <c r="A538" s="197" t="s">
        <v>836</v>
      </c>
      <c r="B538" s="198">
        <v>210900</v>
      </c>
    </row>
    <row r="539" spans="1:2" ht="15" hidden="1">
      <c r="A539" s="197"/>
      <c r="B539" s="198"/>
    </row>
    <row r="540" spans="1:2" ht="15" hidden="1">
      <c r="A540" s="195" t="s">
        <v>317</v>
      </c>
      <c r="B540" s="200"/>
    </row>
    <row r="541" spans="1:2" ht="15" hidden="1">
      <c r="A541" s="197" t="s">
        <v>318</v>
      </c>
      <c r="B541" s="198">
        <v>1938</v>
      </c>
    </row>
    <row r="542" spans="1:2" ht="25.5" hidden="1">
      <c r="A542" s="197" t="s">
        <v>837</v>
      </c>
      <c r="B542" s="198">
        <v>1302</v>
      </c>
    </row>
    <row r="543" spans="1:2" ht="15" hidden="1">
      <c r="A543" s="197"/>
      <c r="B543" s="198"/>
    </row>
    <row r="544" spans="1:2" ht="15" hidden="1">
      <c r="A544" s="195" t="s">
        <v>319</v>
      </c>
      <c r="B544" s="200"/>
    </row>
    <row r="545" spans="1:2" ht="15" hidden="1">
      <c r="A545" s="197" t="s">
        <v>320</v>
      </c>
      <c r="B545" s="198">
        <v>37240</v>
      </c>
    </row>
    <row r="546" spans="1:2" ht="25.5" hidden="1">
      <c r="A546" s="197" t="s">
        <v>838</v>
      </c>
      <c r="B546" s="198">
        <v>14155</v>
      </c>
    </row>
    <row r="547" spans="1:2" ht="15" hidden="1">
      <c r="A547" s="197"/>
      <c r="B547" s="198"/>
    </row>
    <row r="548" spans="1:2" ht="15" hidden="1">
      <c r="A548" s="195" t="s">
        <v>991</v>
      </c>
      <c r="B548" s="200"/>
    </row>
    <row r="549" spans="1:2" ht="15" hidden="1">
      <c r="A549" s="197" t="s">
        <v>321</v>
      </c>
      <c r="B549" s="198">
        <v>912</v>
      </c>
    </row>
    <row r="550" spans="1:2" ht="25.5" hidden="1">
      <c r="A550" s="197" t="s">
        <v>992</v>
      </c>
      <c r="B550" s="198">
        <v>751</v>
      </c>
    </row>
    <row r="551" spans="1:2" ht="15" hidden="1">
      <c r="A551" s="197"/>
      <c r="B551" s="198"/>
    </row>
    <row r="552" spans="1:2" ht="25.5" hidden="1">
      <c r="A552" s="195" t="s">
        <v>322</v>
      </c>
      <c r="B552" s="200">
        <v>355</v>
      </c>
    </row>
    <row r="553" spans="1:2" ht="15" hidden="1">
      <c r="A553" s="197"/>
      <c r="B553" s="198"/>
    </row>
    <row r="554" spans="1:2" ht="15" hidden="1">
      <c r="A554" s="195" t="s">
        <v>323</v>
      </c>
      <c r="B554" s="200"/>
    </row>
    <row r="555" spans="1:2" ht="15" hidden="1">
      <c r="A555" s="197" t="s">
        <v>324</v>
      </c>
      <c r="B555" s="198">
        <v>185</v>
      </c>
    </row>
    <row r="556" spans="1:2" ht="25.5" hidden="1">
      <c r="A556" s="197" t="s">
        <v>839</v>
      </c>
      <c r="B556" s="198">
        <v>124</v>
      </c>
    </row>
    <row r="557" spans="1:2" ht="15" hidden="1">
      <c r="A557" s="197"/>
      <c r="B557" s="198"/>
    </row>
    <row r="558" spans="1:2" ht="25.5" hidden="1">
      <c r="A558" s="195" t="s">
        <v>325</v>
      </c>
      <c r="B558" s="200">
        <v>338</v>
      </c>
    </row>
    <row r="559" spans="1:2" ht="15" hidden="1">
      <c r="A559" s="197"/>
      <c r="B559" s="198"/>
    </row>
    <row r="560" spans="1:2" ht="15" hidden="1">
      <c r="A560" s="195" t="s">
        <v>326</v>
      </c>
      <c r="B560" s="200">
        <v>1378</v>
      </c>
    </row>
    <row r="561" spans="1:2" ht="15" hidden="1">
      <c r="A561" s="197"/>
      <c r="B561" s="198"/>
    </row>
    <row r="562" spans="1:2" ht="25.5" hidden="1">
      <c r="A562" s="195" t="s">
        <v>327</v>
      </c>
      <c r="B562" s="200"/>
    </row>
    <row r="563" spans="1:2" ht="15" hidden="1">
      <c r="A563" s="203" t="s">
        <v>328</v>
      </c>
      <c r="B563" s="198">
        <v>652650</v>
      </c>
    </row>
    <row r="564" spans="1:2" ht="15" hidden="1">
      <c r="A564" s="203" t="s">
        <v>329</v>
      </c>
      <c r="B564" s="198">
        <v>891100</v>
      </c>
    </row>
    <row r="565" spans="1:2" ht="25.5" hidden="1">
      <c r="A565" s="197" t="s">
        <v>840</v>
      </c>
      <c r="B565" s="198">
        <v>266950</v>
      </c>
    </row>
    <row r="566" spans="1:2" ht="15" hidden="1">
      <c r="A566" s="197"/>
      <c r="B566" s="198"/>
    </row>
    <row r="567" spans="1:2" ht="15" hidden="1">
      <c r="A567" s="195" t="s">
        <v>330</v>
      </c>
      <c r="B567" s="200"/>
    </row>
    <row r="568" spans="1:2" ht="15" hidden="1">
      <c r="A568" s="203" t="s">
        <v>331</v>
      </c>
      <c r="B568" s="198">
        <v>136800</v>
      </c>
    </row>
    <row r="569" spans="1:2" ht="15" hidden="1">
      <c r="A569" s="203" t="s">
        <v>332</v>
      </c>
      <c r="B569" s="198">
        <v>139650</v>
      </c>
    </row>
    <row r="570" spans="1:2" ht="15" hidden="1">
      <c r="A570" s="197" t="s">
        <v>333</v>
      </c>
      <c r="B570" s="198">
        <v>110200</v>
      </c>
    </row>
    <row r="571" spans="1:2" ht="25.5" hidden="1">
      <c r="A571" s="197" t="s">
        <v>841</v>
      </c>
      <c r="B571" s="198">
        <v>97850</v>
      </c>
    </row>
    <row r="572" spans="1:2" ht="15" hidden="1">
      <c r="A572" s="197"/>
      <c r="B572" s="198"/>
    </row>
    <row r="573" spans="1:2" ht="15" hidden="1">
      <c r="A573" s="195" t="s">
        <v>334</v>
      </c>
      <c r="B573" s="200"/>
    </row>
    <row r="574" spans="1:2" ht="15" hidden="1">
      <c r="A574" s="197" t="s">
        <v>335</v>
      </c>
      <c r="B574" s="198">
        <v>789</v>
      </c>
    </row>
    <row r="575" spans="1:2" ht="25.5" hidden="1">
      <c r="A575" s="203" t="s">
        <v>842</v>
      </c>
      <c r="B575" s="198">
        <v>627</v>
      </c>
    </row>
    <row r="576" spans="1:2" ht="15" hidden="1">
      <c r="A576" s="197"/>
      <c r="B576" s="198"/>
    </row>
    <row r="577" spans="1:2" ht="15" hidden="1">
      <c r="A577" s="195" t="s">
        <v>336</v>
      </c>
      <c r="B577" s="200"/>
    </row>
    <row r="578" spans="1:2" ht="15" hidden="1">
      <c r="A578" s="197" t="s">
        <v>337</v>
      </c>
      <c r="B578" s="198">
        <v>3363</v>
      </c>
    </row>
    <row r="579" spans="1:2" ht="15" hidden="1">
      <c r="A579" s="197" t="s">
        <v>843</v>
      </c>
      <c r="B579" s="198">
        <v>5320</v>
      </c>
    </row>
    <row r="580" spans="1:2" ht="38.25" hidden="1">
      <c r="A580" s="197" t="s">
        <v>993</v>
      </c>
      <c r="B580" s="198">
        <v>1444</v>
      </c>
    </row>
    <row r="581" spans="1:2" ht="15" hidden="1">
      <c r="A581" s="197"/>
      <c r="B581" s="198"/>
    </row>
    <row r="582" spans="1:2" ht="15" hidden="1">
      <c r="A582" s="195" t="s">
        <v>338</v>
      </c>
      <c r="B582" s="200"/>
    </row>
    <row r="583" spans="1:2" ht="15" hidden="1">
      <c r="A583" s="197" t="s">
        <v>339</v>
      </c>
      <c r="B583" s="198">
        <v>126350</v>
      </c>
    </row>
    <row r="584" spans="1:2" ht="15" hidden="1">
      <c r="A584" s="197" t="s">
        <v>844</v>
      </c>
      <c r="B584" s="198">
        <v>60420</v>
      </c>
    </row>
    <row r="585" spans="1:2" ht="15" hidden="1">
      <c r="A585" s="197"/>
      <c r="B585" s="198"/>
    </row>
    <row r="586" spans="1:2" ht="15" hidden="1">
      <c r="A586" s="195" t="s">
        <v>340</v>
      </c>
      <c r="B586" s="200">
        <v>265</v>
      </c>
    </row>
    <row r="587" spans="1:2" ht="15" hidden="1">
      <c r="A587" s="197"/>
      <c r="B587" s="198"/>
    </row>
    <row r="588" spans="1:2" ht="25.5" hidden="1">
      <c r="A588" s="195" t="s">
        <v>341</v>
      </c>
      <c r="B588" s="200"/>
    </row>
    <row r="589" spans="1:2" ht="15" hidden="1">
      <c r="A589" s="197" t="s">
        <v>342</v>
      </c>
      <c r="B589" s="198">
        <v>210</v>
      </c>
    </row>
    <row r="590" spans="1:2" ht="38.25" hidden="1">
      <c r="A590" s="197" t="s">
        <v>994</v>
      </c>
      <c r="B590" s="198">
        <v>137</v>
      </c>
    </row>
    <row r="591" spans="1:2" ht="15" hidden="1">
      <c r="A591" s="197"/>
      <c r="B591" s="198"/>
    </row>
    <row r="592" spans="1:2" ht="15" hidden="1">
      <c r="A592" s="195" t="s">
        <v>343</v>
      </c>
      <c r="B592" s="200"/>
    </row>
    <row r="593" spans="1:2" ht="15" hidden="1">
      <c r="A593" s="205" t="s">
        <v>344</v>
      </c>
      <c r="B593" s="206">
        <v>5396</v>
      </c>
    </row>
    <row r="594" spans="1:2" ht="25.5" hidden="1">
      <c r="A594" s="205" t="s">
        <v>845</v>
      </c>
      <c r="B594" s="206">
        <v>2119</v>
      </c>
    </row>
    <row r="595" spans="1:2" ht="15" hidden="1">
      <c r="A595" s="197"/>
      <c r="B595" s="198"/>
    </row>
    <row r="596" spans="1:2" ht="15" hidden="1">
      <c r="A596" s="195" t="s">
        <v>345</v>
      </c>
      <c r="B596" s="200"/>
    </row>
    <row r="597" spans="1:2" ht="25.5" hidden="1">
      <c r="A597" s="197" t="s">
        <v>346</v>
      </c>
      <c r="B597" s="198">
        <v>9481</v>
      </c>
    </row>
    <row r="598" spans="1:2" ht="25.5" hidden="1">
      <c r="A598" s="197" t="s">
        <v>846</v>
      </c>
      <c r="B598" s="198">
        <v>5862</v>
      </c>
    </row>
    <row r="599" spans="1:2" ht="15" hidden="1">
      <c r="A599" s="205"/>
      <c r="B599" s="206"/>
    </row>
    <row r="600" spans="1:2" ht="15" hidden="1">
      <c r="A600" s="195" t="s">
        <v>347</v>
      </c>
      <c r="B600" s="200"/>
    </row>
    <row r="601" spans="1:2" ht="15" hidden="1">
      <c r="A601" s="203" t="s">
        <v>348</v>
      </c>
      <c r="B601" s="198">
        <v>6802</v>
      </c>
    </row>
    <row r="602" spans="1:2" ht="25.5" hidden="1">
      <c r="A602" s="203" t="s">
        <v>349</v>
      </c>
      <c r="B602" s="198">
        <v>4560</v>
      </c>
    </row>
    <row r="603" spans="1:2" ht="25.5" hidden="1">
      <c r="A603" s="203" t="s">
        <v>350</v>
      </c>
      <c r="B603" s="198">
        <v>5567</v>
      </c>
    </row>
    <row r="604" spans="1:2" ht="25.5" hidden="1">
      <c r="A604" s="203" t="s">
        <v>351</v>
      </c>
      <c r="B604" s="198">
        <v>4370</v>
      </c>
    </row>
    <row r="605" spans="1:2" ht="25.5" hidden="1">
      <c r="A605" s="197" t="s">
        <v>352</v>
      </c>
      <c r="B605" s="198">
        <v>4655</v>
      </c>
    </row>
    <row r="606" spans="1:2" ht="25.5" hidden="1">
      <c r="A606" s="197" t="s">
        <v>847</v>
      </c>
      <c r="B606" s="198">
        <v>2470</v>
      </c>
    </row>
    <row r="607" spans="1:2" ht="15" hidden="1">
      <c r="A607" s="197"/>
      <c r="B607" s="198"/>
    </row>
    <row r="608" spans="1:2" ht="15" hidden="1">
      <c r="A608" s="195" t="s">
        <v>353</v>
      </c>
      <c r="B608" s="200"/>
    </row>
    <row r="609" spans="1:2" ht="15" hidden="1">
      <c r="A609" s="203" t="s">
        <v>354</v>
      </c>
      <c r="B609" s="198">
        <v>229</v>
      </c>
    </row>
    <row r="610" spans="1:2" ht="15" hidden="1">
      <c r="A610" s="204" t="s">
        <v>355</v>
      </c>
      <c r="B610" s="198">
        <v>249</v>
      </c>
    </row>
    <row r="611" spans="1:2" ht="15" hidden="1">
      <c r="A611" s="197" t="s">
        <v>356</v>
      </c>
      <c r="B611" s="198">
        <v>212</v>
      </c>
    </row>
    <row r="612" spans="1:2" ht="15" hidden="1">
      <c r="A612" s="197" t="s">
        <v>357</v>
      </c>
      <c r="B612" s="198">
        <v>214</v>
      </c>
    </row>
    <row r="613" spans="1:2" ht="15" hidden="1">
      <c r="A613" s="197"/>
      <c r="B613" s="198"/>
    </row>
    <row r="614" spans="1:2" ht="25.5" hidden="1">
      <c r="A614" s="195" t="s">
        <v>358</v>
      </c>
      <c r="B614" s="200"/>
    </row>
    <row r="615" spans="1:2" ht="15" hidden="1">
      <c r="A615" s="197" t="s">
        <v>359</v>
      </c>
      <c r="B615" s="198">
        <v>2470</v>
      </c>
    </row>
    <row r="616" spans="1:2" ht="25.5" hidden="1">
      <c r="A616" s="197" t="s">
        <v>848</v>
      </c>
      <c r="B616" s="198">
        <v>2062</v>
      </c>
    </row>
    <row r="617" spans="1:2" ht="15" hidden="1">
      <c r="A617" s="197"/>
      <c r="B617" s="198"/>
    </row>
    <row r="618" spans="1:2" ht="15" hidden="1">
      <c r="A618" s="195" t="s">
        <v>360</v>
      </c>
      <c r="B618" s="200">
        <v>287</v>
      </c>
    </row>
    <row r="619" spans="1:2" ht="15" hidden="1">
      <c r="A619" s="197"/>
      <c r="B619" s="198"/>
    </row>
    <row r="620" spans="1:2" ht="15" hidden="1">
      <c r="A620" s="195" t="s">
        <v>361</v>
      </c>
      <c r="B620" s="200"/>
    </row>
    <row r="621" spans="1:2" ht="15" hidden="1">
      <c r="A621" s="197" t="s">
        <v>362</v>
      </c>
      <c r="B621" s="198">
        <v>526300</v>
      </c>
    </row>
    <row r="622" spans="1:2" ht="25.5" hidden="1">
      <c r="A622" s="197" t="s">
        <v>849</v>
      </c>
      <c r="B622" s="198">
        <v>247000</v>
      </c>
    </row>
    <row r="623" spans="1:2" ht="15" hidden="1">
      <c r="A623" s="197"/>
      <c r="B623" s="198"/>
    </row>
    <row r="624" spans="1:2" ht="25.5" hidden="1">
      <c r="A624" s="195" t="s">
        <v>363</v>
      </c>
      <c r="B624" s="200"/>
    </row>
    <row r="625" spans="1:2" ht="15" hidden="1">
      <c r="A625" s="203" t="s">
        <v>364</v>
      </c>
      <c r="B625" s="198">
        <v>115</v>
      </c>
    </row>
    <row r="626" spans="1:2" ht="25.5" hidden="1">
      <c r="A626" s="203" t="s">
        <v>850</v>
      </c>
      <c r="B626" s="198">
        <v>86</v>
      </c>
    </row>
    <row r="627" spans="1:2" ht="15" hidden="1">
      <c r="A627" s="197"/>
      <c r="B627" s="198"/>
    </row>
    <row r="628" spans="1:2" ht="15" hidden="1">
      <c r="A628" s="195" t="s">
        <v>365</v>
      </c>
      <c r="B628" s="200">
        <v>542</v>
      </c>
    </row>
    <row r="629" spans="1:2" ht="15" hidden="1">
      <c r="A629" s="197"/>
      <c r="B629" s="198"/>
    </row>
    <row r="630" spans="1:2" ht="15" hidden="1">
      <c r="A630" s="195" t="s">
        <v>366</v>
      </c>
      <c r="B630" s="200"/>
    </row>
    <row r="631" spans="1:2" ht="15" hidden="1">
      <c r="A631" s="203" t="s">
        <v>367</v>
      </c>
      <c r="B631" s="198">
        <v>2005</v>
      </c>
    </row>
    <row r="632" spans="1:2" ht="15" hidden="1">
      <c r="A632" s="203" t="s">
        <v>368</v>
      </c>
      <c r="B632" s="198">
        <v>2185</v>
      </c>
    </row>
    <row r="633" spans="1:2" ht="15" hidden="1">
      <c r="A633" s="203" t="s">
        <v>369</v>
      </c>
      <c r="B633" s="198">
        <v>1454</v>
      </c>
    </row>
    <row r="634" spans="1:2" ht="15" hidden="1">
      <c r="A634" s="203" t="s">
        <v>370</v>
      </c>
      <c r="B634" s="198">
        <v>1653</v>
      </c>
    </row>
    <row r="635" spans="1:2" ht="25.5" hidden="1">
      <c r="A635" s="197" t="s">
        <v>851</v>
      </c>
      <c r="B635" s="198">
        <v>1387</v>
      </c>
    </row>
    <row r="636" spans="1:2" ht="15" hidden="1">
      <c r="A636" s="201"/>
      <c r="B636" s="198"/>
    </row>
    <row r="637" spans="1:2" ht="15" hidden="1">
      <c r="A637" s="195" t="s">
        <v>371</v>
      </c>
      <c r="B637" s="200"/>
    </row>
    <row r="638" spans="1:2" ht="15" hidden="1">
      <c r="A638" s="203" t="s">
        <v>372</v>
      </c>
      <c r="B638" s="198">
        <v>16720</v>
      </c>
    </row>
    <row r="639" spans="1:2" ht="15" hidden="1">
      <c r="A639" s="203" t="s">
        <v>373</v>
      </c>
      <c r="B639" s="198">
        <v>16150</v>
      </c>
    </row>
    <row r="640" spans="1:2" ht="15" hidden="1">
      <c r="A640" s="203" t="s">
        <v>374</v>
      </c>
      <c r="B640" s="198">
        <v>13490</v>
      </c>
    </row>
    <row r="641" spans="1:2" ht="25.5" hidden="1">
      <c r="A641" s="197" t="s">
        <v>852</v>
      </c>
      <c r="B641" s="198">
        <v>12160</v>
      </c>
    </row>
    <row r="642" spans="1:2" ht="15" hidden="1">
      <c r="A642" s="197"/>
      <c r="B642" s="198"/>
    </row>
    <row r="643" spans="1:2" ht="15" hidden="1">
      <c r="A643" s="195" t="s">
        <v>375</v>
      </c>
      <c r="B643" s="200"/>
    </row>
    <row r="644" spans="1:2" ht="15" hidden="1">
      <c r="A644" s="204" t="s">
        <v>376</v>
      </c>
      <c r="B644" s="198">
        <v>96</v>
      </c>
    </row>
    <row r="645" spans="1:2" ht="15" hidden="1">
      <c r="A645" s="197" t="s">
        <v>377</v>
      </c>
      <c r="B645" s="198">
        <v>90</v>
      </c>
    </row>
    <row r="646" spans="1:2" ht="25.5" hidden="1">
      <c r="A646" s="197" t="s">
        <v>378</v>
      </c>
      <c r="B646" s="198">
        <v>105</v>
      </c>
    </row>
    <row r="647" spans="1:2" ht="25.5" hidden="1">
      <c r="A647" s="197" t="s">
        <v>853</v>
      </c>
      <c r="B647" s="198">
        <v>71</v>
      </c>
    </row>
    <row r="648" spans="1:2" ht="15" hidden="1">
      <c r="A648" s="197"/>
      <c r="B648" s="198"/>
    </row>
    <row r="649" spans="1:2" ht="15" hidden="1">
      <c r="A649" s="195" t="s">
        <v>379</v>
      </c>
      <c r="B649" s="200"/>
    </row>
    <row r="650" spans="1:2" ht="15" hidden="1">
      <c r="A650" s="197" t="s">
        <v>380</v>
      </c>
      <c r="B650" s="198">
        <v>2755</v>
      </c>
    </row>
    <row r="651" spans="1:2" ht="15" hidden="1">
      <c r="A651" s="197" t="s">
        <v>381</v>
      </c>
      <c r="B651" s="198">
        <v>2822</v>
      </c>
    </row>
    <row r="652" spans="1:2" ht="15" hidden="1">
      <c r="A652" s="203" t="s">
        <v>382</v>
      </c>
      <c r="B652" s="198">
        <v>1805</v>
      </c>
    </row>
    <row r="653" spans="1:2" ht="15" hidden="1">
      <c r="A653" s="203" t="s">
        <v>383</v>
      </c>
      <c r="B653" s="198">
        <v>1767</v>
      </c>
    </row>
    <row r="654" spans="1:2" ht="25.5" hidden="1">
      <c r="A654" s="197" t="s">
        <v>854</v>
      </c>
      <c r="B654" s="198">
        <v>1074</v>
      </c>
    </row>
    <row r="655" spans="1:2" ht="15" hidden="1">
      <c r="A655" s="197"/>
      <c r="B655" s="198"/>
    </row>
    <row r="656" spans="1:2" ht="15" hidden="1">
      <c r="A656" s="195" t="s">
        <v>384</v>
      </c>
      <c r="B656" s="200">
        <v>266</v>
      </c>
    </row>
    <row r="657" spans="1:2" ht="15" hidden="1">
      <c r="A657" s="201"/>
      <c r="B657" s="198"/>
    </row>
    <row r="658" spans="1:2" ht="15" hidden="1">
      <c r="A658" s="195" t="s">
        <v>385</v>
      </c>
      <c r="B658" s="200"/>
    </row>
    <row r="659" spans="1:2" ht="15" hidden="1">
      <c r="A659" s="203" t="s">
        <v>386</v>
      </c>
      <c r="B659" s="198">
        <v>20710</v>
      </c>
    </row>
    <row r="660" spans="1:2" ht="25.5" hidden="1">
      <c r="A660" s="203" t="s">
        <v>387</v>
      </c>
      <c r="B660" s="198">
        <v>14060</v>
      </c>
    </row>
    <row r="661" spans="1:2" ht="25.5" hidden="1">
      <c r="A661" s="197" t="s">
        <v>855</v>
      </c>
      <c r="B661" s="198">
        <v>4988</v>
      </c>
    </row>
    <row r="662" spans="1:2" ht="15" hidden="1">
      <c r="A662" s="197"/>
      <c r="B662" s="198"/>
    </row>
    <row r="663" spans="1:2" ht="25.5" hidden="1">
      <c r="A663" s="195" t="s">
        <v>388</v>
      </c>
      <c r="B663" s="200">
        <v>257</v>
      </c>
    </row>
    <row r="664" spans="1:2" ht="15" hidden="1">
      <c r="A664" s="197"/>
      <c r="B664" s="198"/>
    </row>
    <row r="665" spans="1:2" ht="25.5" hidden="1">
      <c r="A665" s="195" t="s">
        <v>389</v>
      </c>
      <c r="B665" s="200"/>
    </row>
    <row r="666" spans="1:2" ht="15" hidden="1">
      <c r="A666" s="205" t="s">
        <v>390</v>
      </c>
      <c r="B666" s="206"/>
    </row>
    <row r="667" spans="1:2" ht="25.5" hidden="1">
      <c r="A667" s="205" t="s">
        <v>391</v>
      </c>
      <c r="B667" s="206">
        <v>542</v>
      </c>
    </row>
    <row r="668" spans="1:2" ht="25.5" hidden="1">
      <c r="A668" s="205" t="s">
        <v>392</v>
      </c>
      <c r="B668" s="206">
        <v>494</v>
      </c>
    </row>
    <row r="669" spans="1:2" ht="15" hidden="1">
      <c r="A669" s="205" t="s">
        <v>393</v>
      </c>
      <c r="B669" s="206"/>
    </row>
    <row r="670" spans="1:2" ht="25.5" hidden="1">
      <c r="A670" s="205" t="s">
        <v>391</v>
      </c>
      <c r="B670" s="206">
        <v>485</v>
      </c>
    </row>
    <row r="671" spans="1:2" ht="25.5" hidden="1">
      <c r="A671" s="205" t="s">
        <v>392</v>
      </c>
      <c r="B671" s="206">
        <v>438</v>
      </c>
    </row>
    <row r="672" spans="1:2" ht="15" hidden="1">
      <c r="A672" s="205"/>
      <c r="B672" s="198"/>
    </row>
    <row r="673" spans="1:2" ht="25.5" hidden="1">
      <c r="A673" s="195" t="s">
        <v>394</v>
      </c>
      <c r="B673" s="200"/>
    </row>
    <row r="674" spans="1:2" ht="25.5" hidden="1">
      <c r="A674" s="203" t="s">
        <v>856</v>
      </c>
      <c r="B674" s="198">
        <v>428</v>
      </c>
    </row>
    <row r="675" spans="1:2" ht="25.5" hidden="1">
      <c r="A675" s="203" t="s">
        <v>857</v>
      </c>
      <c r="B675" s="198">
        <v>381</v>
      </c>
    </row>
    <row r="676" spans="1:2" ht="15" hidden="1">
      <c r="A676" s="201"/>
      <c r="B676" s="198"/>
    </row>
    <row r="677" spans="1:2" ht="15" hidden="1">
      <c r="A677" s="195" t="s">
        <v>395</v>
      </c>
      <c r="B677" s="200"/>
    </row>
    <row r="678" spans="1:2" ht="15" hidden="1">
      <c r="A678" s="197" t="s">
        <v>396</v>
      </c>
      <c r="B678" s="198">
        <v>5862</v>
      </c>
    </row>
    <row r="679" spans="1:2" ht="25.5" hidden="1">
      <c r="A679" s="197" t="s">
        <v>858</v>
      </c>
      <c r="B679" s="198">
        <v>2926</v>
      </c>
    </row>
    <row r="680" spans="1:2" ht="15" hidden="1">
      <c r="A680" s="197"/>
      <c r="B680" s="198"/>
    </row>
    <row r="681" spans="1:2" ht="15" hidden="1">
      <c r="A681" s="195" t="s">
        <v>397</v>
      </c>
      <c r="B681" s="200"/>
    </row>
    <row r="682" spans="1:2" ht="15" hidden="1">
      <c r="A682" s="197" t="s">
        <v>398</v>
      </c>
      <c r="B682" s="198">
        <v>88255</v>
      </c>
    </row>
    <row r="683" spans="1:2" ht="25.5" hidden="1">
      <c r="A683" s="197" t="s">
        <v>859</v>
      </c>
      <c r="B683" s="198">
        <v>38000</v>
      </c>
    </row>
    <row r="684" spans="1:2" ht="15" hidden="1">
      <c r="A684" s="197"/>
      <c r="B684" s="198"/>
    </row>
    <row r="685" spans="1:2" ht="15" hidden="1">
      <c r="A685" s="195" t="s">
        <v>399</v>
      </c>
      <c r="B685" s="200"/>
    </row>
    <row r="686" spans="1:2" ht="15" hidden="1">
      <c r="A686" s="197" t="s">
        <v>400</v>
      </c>
      <c r="B686" s="198">
        <v>77615</v>
      </c>
    </row>
    <row r="687" spans="1:2" ht="15" hidden="1">
      <c r="A687" s="197" t="s">
        <v>401</v>
      </c>
      <c r="B687" s="198">
        <v>70300</v>
      </c>
    </row>
    <row r="688" spans="1:2" ht="15" hidden="1">
      <c r="A688" s="197" t="s">
        <v>402</v>
      </c>
      <c r="B688" s="198">
        <v>64125</v>
      </c>
    </row>
    <row r="689" spans="1:2" ht="25.5" hidden="1">
      <c r="A689" s="197" t="s">
        <v>860</v>
      </c>
      <c r="B689" s="198">
        <v>36195</v>
      </c>
    </row>
    <row r="690" spans="1:2" ht="15" hidden="1">
      <c r="A690" s="197"/>
      <c r="B690" s="198"/>
    </row>
    <row r="691" spans="1:2" ht="15" hidden="1">
      <c r="A691" s="195" t="s">
        <v>403</v>
      </c>
      <c r="B691" s="200">
        <v>359</v>
      </c>
    </row>
    <row r="692" spans="1:2" ht="15" hidden="1">
      <c r="A692" s="201"/>
      <c r="B692" s="198"/>
    </row>
    <row r="693" spans="1:2" ht="38.25" hidden="1">
      <c r="A693" s="195" t="s">
        <v>861</v>
      </c>
      <c r="B693" s="200"/>
    </row>
    <row r="694" spans="1:2" ht="15" hidden="1">
      <c r="A694" s="203" t="s">
        <v>214</v>
      </c>
      <c r="B694" s="209">
        <v>6441</v>
      </c>
    </row>
    <row r="695" spans="1:2" ht="38.25" hidden="1">
      <c r="A695" s="203" t="s">
        <v>862</v>
      </c>
      <c r="B695" s="209">
        <v>3800</v>
      </c>
    </row>
    <row r="696" spans="1:2" ht="15" hidden="1">
      <c r="A696" s="201"/>
      <c r="B696" s="198"/>
    </row>
    <row r="697" spans="1:2" ht="15" hidden="1">
      <c r="A697" s="195" t="s">
        <v>404</v>
      </c>
      <c r="B697" s="200">
        <v>2983</v>
      </c>
    </row>
    <row r="698" spans="1:2" ht="15" hidden="1">
      <c r="A698" s="197"/>
      <c r="B698" s="198"/>
    </row>
    <row r="699" spans="1:2" ht="15" hidden="1">
      <c r="A699" s="195" t="s">
        <v>405</v>
      </c>
      <c r="B699" s="200"/>
    </row>
    <row r="700" spans="1:2" ht="15" hidden="1">
      <c r="A700" s="203" t="s">
        <v>406</v>
      </c>
      <c r="B700" s="198">
        <v>99</v>
      </c>
    </row>
    <row r="701" spans="1:2" ht="25.5" hidden="1">
      <c r="A701" s="197" t="s">
        <v>863</v>
      </c>
      <c r="B701" s="198">
        <v>79</v>
      </c>
    </row>
    <row r="702" spans="1:2" ht="15" hidden="1">
      <c r="A702" s="197"/>
      <c r="B702" s="198"/>
    </row>
    <row r="703" spans="1:2" ht="15" hidden="1">
      <c r="A703" s="195" t="s">
        <v>407</v>
      </c>
      <c r="B703" s="200"/>
    </row>
    <row r="704" spans="1:2" ht="25.5" hidden="1">
      <c r="A704" s="197" t="s">
        <v>995</v>
      </c>
      <c r="B704" s="198">
        <v>23655</v>
      </c>
    </row>
    <row r="705" spans="1:2" ht="25.5" hidden="1">
      <c r="A705" s="197" t="s">
        <v>864</v>
      </c>
      <c r="B705" s="198">
        <v>12445</v>
      </c>
    </row>
    <row r="706" spans="1:2" ht="15" hidden="1">
      <c r="A706" s="197"/>
      <c r="B706" s="198"/>
    </row>
    <row r="707" spans="1:2" ht="15" hidden="1">
      <c r="A707" s="195" t="s">
        <v>408</v>
      </c>
      <c r="B707" s="200">
        <v>280</v>
      </c>
    </row>
    <row r="708" spans="1:2" ht="15" hidden="1">
      <c r="A708" s="197"/>
      <c r="B708" s="198"/>
    </row>
    <row r="709" spans="1:2" ht="15" hidden="1">
      <c r="A709" s="195" t="s">
        <v>409</v>
      </c>
      <c r="B709" s="200"/>
    </row>
    <row r="710" spans="1:2" ht="15" hidden="1">
      <c r="A710" s="197" t="s">
        <v>410</v>
      </c>
      <c r="B710" s="198">
        <v>208</v>
      </c>
    </row>
    <row r="711" spans="1:2" ht="25.5" hidden="1">
      <c r="A711" s="197" t="s">
        <v>865</v>
      </c>
      <c r="B711" s="198">
        <v>161</v>
      </c>
    </row>
    <row r="712" spans="1:2" ht="15" hidden="1">
      <c r="A712" s="197"/>
      <c r="B712" s="198"/>
    </row>
    <row r="713" spans="1:2" ht="25.5" hidden="1">
      <c r="A713" s="195" t="s">
        <v>411</v>
      </c>
      <c r="B713" s="200"/>
    </row>
    <row r="714" spans="1:2" ht="15" hidden="1">
      <c r="A714" s="197" t="s">
        <v>412</v>
      </c>
      <c r="B714" s="198">
        <v>950</v>
      </c>
    </row>
    <row r="715" spans="1:2" ht="38.25" hidden="1">
      <c r="A715" s="197" t="s">
        <v>866</v>
      </c>
      <c r="B715" s="198">
        <v>580</v>
      </c>
    </row>
    <row r="716" spans="1:2" ht="15" hidden="1">
      <c r="A716" s="201"/>
      <c r="B716" s="198"/>
    </row>
    <row r="717" spans="1:2" ht="15" hidden="1">
      <c r="A717" s="195" t="s">
        <v>413</v>
      </c>
      <c r="B717" s="200"/>
    </row>
    <row r="718" spans="1:2" ht="15" hidden="1">
      <c r="A718" s="197" t="s">
        <v>414</v>
      </c>
      <c r="B718" s="198">
        <v>1282500</v>
      </c>
    </row>
    <row r="719" spans="1:2" ht="25.5" hidden="1">
      <c r="A719" s="197" t="s">
        <v>867</v>
      </c>
      <c r="B719" s="198">
        <v>779950</v>
      </c>
    </row>
    <row r="720" spans="1:2" ht="15" hidden="1">
      <c r="A720" s="197"/>
      <c r="B720" s="198"/>
    </row>
    <row r="721" spans="1:2" ht="15" hidden="1">
      <c r="A721" s="195" t="s">
        <v>415</v>
      </c>
      <c r="B721" s="200"/>
    </row>
    <row r="722" spans="1:2" ht="15" hidden="1">
      <c r="A722" s="197" t="s">
        <v>416</v>
      </c>
      <c r="B722" s="198">
        <v>998</v>
      </c>
    </row>
    <row r="723" spans="1:2" ht="15" hidden="1">
      <c r="A723" s="197" t="s">
        <v>417</v>
      </c>
      <c r="B723" s="198">
        <v>846</v>
      </c>
    </row>
    <row r="724" spans="1:2" ht="15" hidden="1">
      <c r="A724" s="197" t="s">
        <v>868</v>
      </c>
      <c r="B724" s="198">
        <v>513</v>
      </c>
    </row>
    <row r="725" spans="1:2" ht="15" hidden="1">
      <c r="A725" s="197"/>
      <c r="B725" s="198"/>
    </row>
    <row r="726" spans="1:2" ht="15" hidden="1">
      <c r="A726" s="195" t="s">
        <v>418</v>
      </c>
      <c r="B726" s="200"/>
    </row>
    <row r="727" spans="1:2" ht="15" hidden="1">
      <c r="A727" s="197" t="s">
        <v>419</v>
      </c>
      <c r="B727" s="198">
        <v>12255</v>
      </c>
    </row>
    <row r="728" spans="1:2" ht="25.5" hidden="1">
      <c r="A728" s="197" t="s">
        <v>869</v>
      </c>
      <c r="B728" s="198">
        <v>5805</v>
      </c>
    </row>
    <row r="729" spans="1:2" ht="15" hidden="1">
      <c r="A729" s="197"/>
      <c r="B729" s="198"/>
    </row>
    <row r="730" spans="1:2" ht="15" hidden="1">
      <c r="A730" s="195" t="s">
        <v>420</v>
      </c>
      <c r="B730" s="200"/>
    </row>
    <row r="731" spans="1:2" ht="15" hidden="1">
      <c r="A731" s="197" t="s">
        <v>421</v>
      </c>
      <c r="B731" s="198">
        <v>808</v>
      </c>
    </row>
    <row r="732" spans="1:2" ht="25.5" hidden="1">
      <c r="A732" s="197" t="s">
        <v>870</v>
      </c>
      <c r="B732" s="198">
        <v>770</v>
      </c>
    </row>
    <row r="733" spans="1:2" ht="15" hidden="1">
      <c r="A733" s="197"/>
      <c r="B733" s="198"/>
    </row>
    <row r="734" spans="1:2" ht="15" hidden="1">
      <c r="A734" s="195" t="s">
        <v>422</v>
      </c>
      <c r="B734" s="200"/>
    </row>
    <row r="735" spans="1:2" ht="15" hidden="1">
      <c r="A735" s="203" t="s">
        <v>423</v>
      </c>
      <c r="B735" s="198">
        <v>259</v>
      </c>
    </row>
    <row r="736" spans="1:2" ht="15" hidden="1">
      <c r="A736" s="203" t="s">
        <v>424</v>
      </c>
      <c r="B736" s="198">
        <v>243</v>
      </c>
    </row>
    <row r="737" spans="1:2" ht="25.5" hidden="1">
      <c r="A737" s="204" t="s">
        <v>871</v>
      </c>
      <c r="B737" s="198">
        <v>134</v>
      </c>
    </row>
    <row r="738" spans="1:2" ht="15" hidden="1">
      <c r="A738" s="197"/>
      <c r="B738" s="198"/>
    </row>
    <row r="739" spans="1:2" ht="15" hidden="1">
      <c r="A739" s="195" t="s">
        <v>425</v>
      </c>
      <c r="B739" s="200"/>
    </row>
    <row r="740" spans="1:2" ht="25.5" hidden="1">
      <c r="A740" s="197" t="s">
        <v>426</v>
      </c>
      <c r="B740" s="198">
        <v>400</v>
      </c>
    </row>
    <row r="741" spans="1:2" ht="25.5" hidden="1">
      <c r="A741" s="197" t="s">
        <v>427</v>
      </c>
      <c r="B741" s="198">
        <v>289</v>
      </c>
    </row>
    <row r="742" spans="1:2" ht="15" hidden="1">
      <c r="A742" s="197"/>
      <c r="B742" s="198"/>
    </row>
    <row r="743" spans="1:2" ht="15" hidden="1">
      <c r="A743" s="195" t="s">
        <v>428</v>
      </c>
      <c r="B743" s="200">
        <v>1178</v>
      </c>
    </row>
    <row r="744" spans="1:2" ht="15" hidden="1">
      <c r="A744" s="197"/>
      <c r="B744" s="198"/>
    </row>
    <row r="745" spans="1:2" ht="15" hidden="1">
      <c r="A745" s="195" t="s">
        <v>429</v>
      </c>
      <c r="B745" s="200"/>
    </row>
    <row r="746" spans="1:2" ht="15" hidden="1">
      <c r="A746" s="197" t="s">
        <v>430</v>
      </c>
      <c r="B746" s="198">
        <v>912</v>
      </c>
    </row>
    <row r="747" spans="1:2" ht="25.5" hidden="1">
      <c r="A747" s="197" t="s">
        <v>872</v>
      </c>
      <c r="B747" s="198">
        <v>494</v>
      </c>
    </row>
    <row r="748" spans="1:2" ht="15" hidden="1">
      <c r="A748" s="197"/>
      <c r="B748" s="198"/>
    </row>
    <row r="749" spans="1:2" ht="25.5" hidden="1">
      <c r="A749" s="195" t="s">
        <v>431</v>
      </c>
      <c r="B749" s="200"/>
    </row>
    <row r="750" spans="1:2" ht="15" hidden="1">
      <c r="A750" s="197" t="s">
        <v>432</v>
      </c>
      <c r="B750" s="198">
        <v>18715</v>
      </c>
    </row>
    <row r="751" spans="1:2" ht="15" hidden="1">
      <c r="A751" s="197" t="s">
        <v>433</v>
      </c>
      <c r="B751" s="198">
        <v>14345</v>
      </c>
    </row>
    <row r="752" spans="1:2" ht="15" hidden="1">
      <c r="A752" s="197" t="s">
        <v>434</v>
      </c>
      <c r="B752" s="198">
        <v>13110</v>
      </c>
    </row>
    <row r="753" spans="1:2" ht="38.25" hidden="1">
      <c r="A753" s="197" t="s">
        <v>873</v>
      </c>
      <c r="B753" s="198">
        <v>9177</v>
      </c>
    </row>
    <row r="754" spans="1:2" ht="15" hidden="1">
      <c r="A754" s="197"/>
      <c r="B754" s="198"/>
    </row>
    <row r="755" spans="1:2" ht="15" hidden="1">
      <c r="A755" s="195" t="s">
        <v>435</v>
      </c>
      <c r="B755" s="200"/>
    </row>
    <row r="756" spans="1:2" ht="15" hidden="1">
      <c r="A756" s="197" t="s">
        <v>436</v>
      </c>
      <c r="B756" s="198">
        <v>172900</v>
      </c>
    </row>
    <row r="757" spans="1:2" ht="25.5" hidden="1">
      <c r="A757" s="197" t="s">
        <v>874</v>
      </c>
      <c r="B757" s="198">
        <v>77710</v>
      </c>
    </row>
    <row r="758" spans="1:2" ht="15" hidden="1">
      <c r="A758" s="197"/>
      <c r="B758" s="198"/>
    </row>
    <row r="759" spans="1:2" ht="25.5" hidden="1">
      <c r="A759" s="195" t="s">
        <v>437</v>
      </c>
      <c r="B759" s="200"/>
    </row>
    <row r="760" spans="1:2" ht="25.5" hidden="1">
      <c r="A760" s="205" t="s">
        <v>438</v>
      </c>
      <c r="B760" s="206">
        <v>1083</v>
      </c>
    </row>
    <row r="761" spans="1:2" ht="25.5" hidden="1">
      <c r="A761" s="205" t="s">
        <v>439</v>
      </c>
      <c r="B761" s="206">
        <v>1121</v>
      </c>
    </row>
    <row r="762" spans="1:2" ht="15" hidden="1">
      <c r="A762" s="205"/>
      <c r="B762" s="206"/>
    </row>
    <row r="763" spans="1:2" ht="15" hidden="1">
      <c r="A763" s="195" t="s">
        <v>440</v>
      </c>
      <c r="B763" s="200"/>
    </row>
    <row r="764" spans="1:2" ht="25.5" hidden="1">
      <c r="A764" s="205" t="s">
        <v>438</v>
      </c>
      <c r="B764" s="206">
        <v>931</v>
      </c>
    </row>
    <row r="765" spans="1:2" ht="25.5" hidden="1">
      <c r="A765" s="205" t="s">
        <v>439</v>
      </c>
      <c r="B765" s="206">
        <v>1216</v>
      </c>
    </row>
    <row r="766" spans="1:2" ht="15" hidden="1">
      <c r="A766" s="205"/>
      <c r="B766" s="206"/>
    </row>
    <row r="767" spans="1:2" ht="38.25" hidden="1">
      <c r="A767" s="195" t="s">
        <v>441</v>
      </c>
      <c r="B767" s="200"/>
    </row>
    <row r="768" spans="1:2" ht="25.5" hidden="1">
      <c r="A768" s="205" t="s">
        <v>438</v>
      </c>
      <c r="B768" s="206">
        <v>751</v>
      </c>
    </row>
    <row r="769" spans="1:2" ht="25.5" hidden="1">
      <c r="A769" s="205" t="s">
        <v>439</v>
      </c>
      <c r="B769" s="206">
        <v>751</v>
      </c>
    </row>
    <row r="770" spans="1:2" ht="15" hidden="1">
      <c r="A770" s="197"/>
      <c r="B770" s="198"/>
    </row>
    <row r="771" spans="1:2" ht="15" hidden="1">
      <c r="A771" s="195" t="s">
        <v>442</v>
      </c>
      <c r="B771" s="200">
        <v>350</v>
      </c>
    </row>
    <row r="772" spans="1:2" ht="15" hidden="1">
      <c r="A772" s="197"/>
      <c r="B772" s="198"/>
    </row>
    <row r="773" spans="1:2" ht="38.25" hidden="1">
      <c r="A773" s="195" t="s">
        <v>443</v>
      </c>
      <c r="B773" s="200">
        <v>4095</v>
      </c>
    </row>
    <row r="774" spans="1:2" ht="15" hidden="1">
      <c r="A774" s="197"/>
      <c r="B774" s="198"/>
    </row>
    <row r="775" spans="1:2" ht="25.5" hidden="1">
      <c r="A775" s="195" t="s">
        <v>444</v>
      </c>
      <c r="B775" s="200"/>
    </row>
    <row r="776" spans="1:2" ht="15" hidden="1">
      <c r="A776" s="197" t="s">
        <v>445</v>
      </c>
      <c r="B776" s="198">
        <v>1207</v>
      </c>
    </row>
    <row r="777" spans="1:2" ht="15" hidden="1">
      <c r="A777" s="203" t="s">
        <v>446</v>
      </c>
      <c r="B777" s="198">
        <v>1463</v>
      </c>
    </row>
    <row r="778" spans="1:2" ht="15" hidden="1">
      <c r="A778" s="203" t="s">
        <v>447</v>
      </c>
      <c r="B778" s="198">
        <v>1397</v>
      </c>
    </row>
    <row r="779" spans="1:2" ht="25.5" hidden="1">
      <c r="A779" s="197" t="s">
        <v>875</v>
      </c>
      <c r="B779" s="198">
        <v>1007</v>
      </c>
    </row>
    <row r="780" spans="1:2" ht="15" hidden="1">
      <c r="A780" s="197"/>
      <c r="B780" s="198"/>
    </row>
    <row r="781" spans="1:2" ht="15" hidden="1">
      <c r="A781" s="195" t="s">
        <v>448</v>
      </c>
      <c r="B781" s="200"/>
    </row>
    <row r="782" spans="1:2" ht="15" hidden="1">
      <c r="A782" s="197" t="s">
        <v>449</v>
      </c>
      <c r="B782" s="198">
        <v>144400</v>
      </c>
    </row>
    <row r="783" spans="1:2" ht="15" hidden="1">
      <c r="A783" s="197" t="s">
        <v>450</v>
      </c>
      <c r="B783" s="198">
        <v>100700</v>
      </c>
    </row>
    <row r="784" spans="1:2" ht="25.5" hidden="1">
      <c r="A784" s="197" t="s">
        <v>876</v>
      </c>
      <c r="B784" s="198">
        <v>66500</v>
      </c>
    </row>
    <row r="785" spans="1:2" ht="15" hidden="1">
      <c r="A785" s="197"/>
      <c r="B785" s="198"/>
    </row>
    <row r="786" spans="1:2" ht="15" hidden="1">
      <c r="A786" s="195" t="s">
        <v>451</v>
      </c>
      <c r="B786" s="200"/>
    </row>
    <row r="787" spans="1:2" ht="15" hidden="1">
      <c r="A787" s="203" t="s">
        <v>452</v>
      </c>
      <c r="B787" s="209">
        <v>19950</v>
      </c>
    </row>
    <row r="788" spans="1:2" ht="15" hidden="1">
      <c r="A788" s="197" t="s">
        <v>453</v>
      </c>
      <c r="B788" s="198">
        <v>11495</v>
      </c>
    </row>
    <row r="789" spans="1:2" ht="25.5" hidden="1">
      <c r="A789" s="197" t="s">
        <v>877</v>
      </c>
      <c r="B789" s="198">
        <v>10070</v>
      </c>
    </row>
    <row r="790" spans="1:2" ht="15" hidden="1">
      <c r="A790" s="197"/>
      <c r="B790" s="198"/>
    </row>
    <row r="791" spans="1:2" ht="15" hidden="1">
      <c r="A791" s="195" t="s">
        <v>454</v>
      </c>
      <c r="B791" s="200">
        <v>5890</v>
      </c>
    </row>
    <row r="792" spans="1:2" ht="15" hidden="1">
      <c r="A792" s="197"/>
      <c r="B792" s="198"/>
    </row>
    <row r="793" spans="1:2" ht="25.5" hidden="1">
      <c r="A793" s="195" t="s">
        <v>455</v>
      </c>
      <c r="B793" s="200"/>
    </row>
    <row r="794" spans="1:2" ht="15" hidden="1">
      <c r="A794" s="197" t="s">
        <v>456</v>
      </c>
      <c r="B794" s="198">
        <v>2462400</v>
      </c>
    </row>
    <row r="795" spans="1:2" ht="25.5" hidden="1">
      <c r="A795" s="197" t="s">
        <v>878</v>
      </c>
      <c r="B795" s="198">
        <v>853100</v>
      </c>
    </row>
    <row r="796" spans="1:2" ht="15" hidden="1">
      <c r="A796" s="197"/>
      <c r="B796" s="198"/>
    </row>
    <row r="797" spans="1:2" ht="15" hidden="1">
      <c r="A797" s="195" t="s">
        <v>457</v>
      </c>
      <c r="B797" s="200">
        <v>513</v>
      </c>
    </row>
    <row r="798" spans="1:2" ht="15" hidden="1">
      <c r="A798" s="197"/>
      <c r="B798" s="198"/>
    </row>
    <row r="799" spans="1:2" ht="25.5" hidden="1">
      <c r="A799" s="195" t="s">
        <v>458</v>
      </c>
      <c r="B799" s="200"/>
    </row>
    <row r="800" spans="1:2" ht="15" hidden="1">
      <c r="A800" s="203" t="s">
        <v>459</v>
      </c>
      <c r="B800" s="198">
        <v>201</v>
      </c>
    </row>
    <row r="801" spans="1:2" ht="38.25" hidden="1">
      <c r="A801" s="203" t="s">
        <v>996</v>
      </c>
      <c r="B801" s="198">
        <v>174</v>
      </c>
    </row>
    <row r="802" spans="1:2" ht="15" hidden="1">
      <c r="A802" s="197"/>
      <c r="B802" s="198"/>
    </row>
    <row r="803" spans="1:2" ht="15" hidden="1">
      <c r="A803" s="195" t="s">
        <v>460</v>
      </c>
      <c r="B803" s="200">
        <v>241</v>
      </c>
    </row>
    <row r="804" spans="1:2" ht="15" hidden="1">
      <c r="A804" s="197"/>
      <c r="B804" s="198"/>
    </row>
    <row r="805" spans="1:2" ht="25.5" hidden="1">
      <c r="A805" s="195" t="s">
        <v>461</v>
      </c>
      <c r="B805" s="200"/>
    </row>
    <row r="806" spans="1:2" ht="15" hidden="1">
      <c r="A806" s="197" t="s">
        <v>462</v>
      </c>
      <c r="B806" s="198">
        <v>2090</v>
      </c>
    </row>
    <row r="807" spans="1:2" ht="15" hidden="1">
      <c r="A807" s="197" t="s">
        <v>463</v>
      </c>
      <c r="B807" s="198">
        <v>1473</v>
      </c>
    </row>
    <row r="808" spans="1:2" ht="15" hidden="1">
      <c r="A808" s="197" t="s">
        <v>464</v>
      </c>
      <c r="B808" s="198">
        <v>1121</v>
      </c>
    </row>
    <row r="809" spans="1:2" ht="38.25" hidden="1">
      <c r="A809" s="197" t="s">
        <v>997</v>
      </c>
      <c r="B809" s="198">
        <v>1159</v>
      </c>
    </row>
    <row r="810" spans="1:2" ht="15" hidden="1">
      <c r="A810" s="197"/>
      <c r="B810" s="198"/>
    </row>
    <row r="811" spans="1:2" ht="15" hidden="1">
      <c r="A811" s="195" t="s">
        <v>465</v>
      </c>
      <c r="B811" s="200"/>
    </row>
    <row r="812" spans="1:10" s="193" customFormat="1" ht="15" hidden="1">
      <c r="A812" s="205" t="s">
        <v>983</v>
      </c>
      <c r="B812" s="227">
        <v>160</v>
      </c>
      <c r="J812" s="57"/>
    </row>
    <row r="813" spans="1:2" ht="25.5" hidden="1">
      <c r="A813" s="197" t="s">
        <v>984</v>
      </c>
      <c r="B813" s="198">
        <v>71</v>
      </c>
    </row>
    <row r="814" spans="1:10" s="193" customFormat="1" ht="15" hidden="1">
      <c r="A814" s="197"/>
      <c r="B814" s="198"/>
      <c r="J814" s="57"/>
    </row>
    <row r="815" spans="1:2" ht="25.5" hidden="1">
      <c r="A815" s="195" t="s">
        <v>466</v>
      </c>
      <c r="B815" s="200"/>
    </row>
    <row r="816" spans="1:2" ht="15" hidden="1">
      <c r="A816" s="203" t="s">
        <v>467</v>
      </c>
      <c r="B816" s="198">
        <v>2280</v>
      </c>
    </row>
    <row r="817" spans="1:2" ht="15" hidden="1">
      <c r="A817" s="203" t="s">
        <v>468</v>
      </c>
      <c r="B817" s="198">
        <v>3838</v>
      </c>
    </row>
    <row r="818" spans="1:2" ht="15" hidden="1">
      <c r="A818" s="210" t="s">
        <v>469</v>
      </c>
      <c r="B818" s="198">
        <v>2898</v>
      </c>
    </row>
    <row r="819" spans="1:2" ht="15" hidden="1">
      <c r="A819" s="210" t="s">
        <v>470</v>
      </c>
      <c r="B819" s="198">
        <v>2784</v>
      </c>
    </row>
    <row r="820" spans="1:2" ht="15" hidden="1">
      <c r="A820" s="203" t="s">
        <v>471</v>
      </c>
      <c r="B820" s="198">
        <v>3012</v>
      </c>
    </row>
    <row r="821" spans="1:2" ht="25.5" hidden="1">
      <c r="A821" s="197" t="s">
        <v>879</v>
      </c>
      <c r="B821" s="198">
        <v>1435</v>
      </c>
    </row>
    <row r="822" spans="1:2" ht="15" hidden="1">
      <c r="A822" s="211"/>
      <c r="B822" s="198"/>
    </row>
    <row r="823" spans="1:2" ht="25.5" hidden="1">
      <c r="A823" s="212" t="s">
        <v>472</v>
      </c>
      <c r="B823" s="200"/>
    </row>
    <row r="824" spans="1:2" ht="15" hidden="1">
      <c r="A824" s="213" t="s">
        <v>473</v>
      </c>
      <c r="B824" s="198">
        <v>21565</v>
      </c>
    </row>
    <row r="825" spans="1:2" ht="15" hidden="1">
      <c r="A825" s="213" t="s">
        <v>474</v>
      </c>
      <c r="B825" s="198">
        <v>24225</v>
      </c>
    </row>
    <row r="826" spans="1:2" ht="25.5" hidden="1">
      <c r="A826" s="213" t="s">
        <v>880</v>
      </c>
      <c r="B826" s="198">
        <v>15295</v>
      </c>
    </row>
    <row r="827" spans="1:2" ht="15" hidden="1">
      <c r="A827" s="214"/>
      <c r="B827" s="198"/>
    </row>
    <row r="828" spans="1:2" ht="15" hidden="1">
      <c r="A828" s="195" t="s">
        <v>475</v>
      </c>
      <c r="B828" s="200"/>
    </row>
    <row r="829" spans="1:2" ht="15" hidden="1">
      <c r="A829" s="197" t="s">
        <v>476</v>
      </c>
      <c r="B829" s="198">
        <v>252</v>
      </c>
    </row>
    <row r="830" spans="1:2" ht="15" hidden="1">
      <c r="A830" s="197" t="s">
        <v>477</v>
      </c>
      <c r="B830" s="198">
        <v>218</v>
      </c>
    </row>
    <row r="831" spans="1:2" ht="25.5" hidden="1">
      <c r="A831" s="197" t="s">
        <v>881</v>
      </c>
      <c r="B831" s="198">
        <v>183</v>
      </c>
    </row>
    <row r="832" spans="1:2" ht="15" hidden="1">
      <c r="A832" s="197"/>
      <c r="B832" s="198"/>
    </row>
    <row r="833" spans="1:2" ht="15" hidden="1">
      <c r="A833" s="195" t="s">
        <v>478</v>
      </c>
      <c r="B833" s="200"/>
    </row>
    <row r="834" spans="1:2" ht="15" hidden="1">
      <c r="A834" s="197" t="s">
        <v>479</v>
      </c>
      <c r="B834" s="198">
        <v>39045</v>
      </c>
    </row>
    <row r="835" spans="1:2" ht="25.5" hidden="1">
      <c r="A835" s="197" t="s">
        <v>882</v>
      </c>
      <c r="B835" s="198">
        <v>18715</v>
      </c>
    </row>
    <row r="836" spans="1:2" ht="15" hidden="1">
      <c r="A836" s="205"/>
      <c r="B836" s="206"/>
    </row>
    <row r="837" spans="1:2" ht="15" hidden="1">
      <c r="A837" s="195" t="s">
        <v>480</v>
      </c>
      <c r="B837" s="200"/>
    </row>
    <row r="838" spans="1:2" ht="15" hidden="1">
      <c r="A838" s="205" t="s">
        <v>481</v>
      </c>
      <c r="B838" s="206">
        <v>8626</v>
      </c>
    </row>
    <row r="839" spans="1:2" ht="15" hidden="1">
      <c r="A839" s="205" t="s">
        <v>482</v>
      </c>
      <c r="B839" s="206">
        <v>7942</v>
      </c>
    </row>
    <row r="840" spans="1:2" ht="25.5" hidden="1">
      <c r="A840" s="205" t="s">
        <v>883</v>
      </c>
      <c r="B840" s="206">
        <v>4807</v>
      </c>
    </row>
    <row r="841" spans="1:2" ht="15" hidden="1">
      <c r="A841" s="197"/>
      <c r="B841" s="198"/>
    </row>
    <row r="842" spans="1:2" ht="15" hidden="1">
      <c r="A842" s="195" t="s">
        <v>483</v>
      </c>
      <c r="B842" s="200">
        <v>1701</v>
      </c>
    </row>
    <row r="843" spans="1:2" ht="15" hidden="1">
      <c r="A843" s="197"/>
      <c r="B843" s="198"/>
    </row>
    <row r="844" spans="1:2" ht="15" hidden="1">
      <c r="A844" s="195" t="s">
        <v>486</v>
      </c>
      <c r="B844" s="200"/>
    </row>
    <row r="845" spans="1:2" ht="15" hidden="1">
      <c r="A845" s="197" t="s">
        <v>487</v>
      </c>
      <c r="B845" s="198">
        <v>3373</v>
      </c>
    </row>
    <row r="846" spans="1:2" ht="25.5" hidden="1">
      <c r="A846" s="197" t="s">
        <v>884</v>
      </c>
      <c r="B846" s="198">
        <v>2831</v>
      </c>
    </row>
    <row r="847" spans="1:2" ht="15" hidden="1">
      <c r="A847" s="197"/>
      <c r="B847" s="198"/>
    </row>
    <row r="848" spans="1:2" ht="25.5" hidden="1">
      <c r="A848" s="195" t="s">
        <v>488</v>
      </c>
      <c r="B848" s="200">
        <v>355</v>
      </c>
    </row>
    <row r="849" spans="1:2" ht="15" hidden="1">
      <c r="A849" s="197"/>
      <c r="B849" s="198"/>
    </row>
    <row r="850" spans="1:2" ht="25.5" hidden="1">
      <c r="A850" s="195" t="s">
        <v>885</v>
      </c>
      <c r="B850" s="200"/>
    </row>
    <row r="851" spans="1:2" ht="15" hidden="1">
      <c r="A851" s="203" t="s">
        <v>489</v>
      </c>
      <c r="B851" s="198">
        <v>264100</v>
      </c>
    </row>
    <row r="852" spans="1:2" ht="15" hidden="1">
      <c r="A852" s="203" t="s">
        <v>490</v>
      </c>
      <c r="B852" s="198">
        <v>169100</v>
      </c>
    </row>
    <row r="853" spans="1:2" ht="15" hidden="1">
      <c r="A853" s="203" t="s">
        <v>491</v>
      </c>
      <c r="B853" s="198">
        <v>193800</v>
      </c>
    </row>
    <row r="854" spans="1:2" ht="15" hidden="1">
      <c r="A854" s="203" t="s">
        <v>492</v>
      </c>
      <c r="B854" s="198">
        <v>227050</v>
      </c>
    </row>
    <row r="855" spans="1:2" ht="25.5" hidden="1">
      <c r="A855" s="203" t="s">
        <v>886</v>
      </c>
      <c r="B855" s="198">
        <v>157700</v>
      </c>
    </row>
    <row r="856" spans="1:2" ht="15" hidden="1">
      <c r="A856" s="203"/>
      <c r="B856" s="198"/>
    </row>
    <row r="857" spans="1:2" ht="15" hidden="1">
      <c r="A857" s="195" t="s">
        <v>493</v>
      </c>
      <c r="B857" s="200"/>
    </row>
    <row r="858" spans="1:2" ht="15" hidden="1">
      <c r="A858" s="197" t="s">
        <v>494</v>
      </c>
      <c r="B858" s="198">
        <v>1758</v>
      </c>
    </row>
    <row r="859" spans="1:2" ht="25.5" hidden="1">
      <c r="A859" s="197" t="s">
        <v>887</v>
      </c>
      <c r="B859" s="198">
        <v>485</v>
      </c>
    </row>
    <row r="860" spans="1:2" ht="15" hidden="1">
      <c r="A860" s="205"/>
      <c r="B860" s="206"/>
    </row>
    <row r="861" spans="1:2" ht="38.25" hidden="1">
      <c r="A861" s="195" t="s">
        <v>495</v>
      </c>
      <c r="B861" s="200"/>
    </row>
    <row r="862" spans="1:2" ht="15" hidden="1">
      <c r="A862" s="197" t="s">
        <v>496</v>
      </c>
      <c r="B862" s="198">
        <v>490200</v>
      </c>
    </row>
    <row r="863" spans="1:2" ht="15" hidden="1">
      <c r="A863" s="203" t="s">
        <v>497</v>
      </c>
      <c r="B863" s="198">
        <v>329650</v>
      </c>
    </row>
    <row r="864" spans="1:2" ht="15" hidden="1">
      <c r="A864" s="203" t="s">
        <v>498</v>
      </c>
      <c r="B864" s="198">
        <v>373350</v>
      </c>
    </row>
    <row r="865" spans="1:2" ht="25.5" hidden="1">
      <c r="A865" s="197" t="s">
        <v>888</v>
      </c>
      <c r="B865" s="198">
        <v>222300</v>
      </c>
    </row>
    <row r="866" spans="1:2" ht="15" hidden="1">
      <c r="A866" s="197"/>
      <c r="B866" s="198"/>
    </row>
    <row r="867" spans="1:2" ht="15" hidden="1">
      <c r="A867" s="195" t="s">
        <v>499</v>
      </c>
      <c r="B867" s="200"/>
    </row>
    <row r="868" spans="1:2" ht="15" hidden="1">
      <c r="A868" s="197" t="s">
        <v>500</v>
      </c>
      <c r="B868" s="198">
        <v>7230</v>
      </c>
    </row>
    <row r="869" spans="1:2" ht="15" hidden="1">
      <c r="A869" s="210" t="s">
        <v>501</v>
      </c>
      <c r="B869" s="198">
        <v>4855</v>
      </c>
    </row>
    <row r="870" spans="1:2" ht="15" hidden="1">
      <c r="A870" s="210" t="s">
        <v>502</v>
      </c>
      <c r="B870" s="198">
        <v>4285</v>
      </c>
    </row>
    <row r="871" spans="1:2" ht="15" hidden="1">
      <c r="A871" s="210" t="s">
        <v>503</v>
      </c>
      <c r="B871" s="198">
        <v>7857</v>
      </c>
    </row>
    <row r="872" spans="1:2" ht="15" hidden="1">
      <c r="A872" s="203" t="s">
        <v>504</v>
      </c>
      <c r="B872" s="198">
        <v>5596</v>
      </c>
    </row>
    <row r="873" spans="1:2" ht="15" hidden="1">
      <c r="A873" s="203" t="s">
        <v>505</v>
      </c>
      <c r="B873" s="198">
        <v>6004</v>
      </c>
    </row>
    <row r="874" spans="1:2" ht="25.5" hidden="1">
      <c r="A874" s="197" t="s">
        <v>889</v>
      </c>
      <c r="B874" s="198">
        <v>3724</v>
      </c>
    </row>
    <row r="875" spans="1:2" ht="15" hidden="1">
      <c r="A875" s="203"/>
      <c r="B875" s="209"/>
    </row>
    <row r="876" spans="1:2" ht="15" hidden="1">
      <c r="A876" s="195" t="s">
        <v>506</v>
      </c>
      <c r="B876" s="200"/>
    </row>
    <row r="877" spans="1:2" ht="15" hidden="1">
      <c r="A877" s="197" t="s">
        <v>507</v>
      </c>
      <c r="B877" s="198">
        <v>152</v>
      </c>
    </row>
    <row r="878" spans="1:2" ht="25.5" hidden="1">
      <c r="A878" s="197" t="s">
        <v>890</v>
      </c>
      <c r="B878" s="198">
        <v>63</v>
      </c>
    </row>
    <row r="879" spans="1:2" ht="15" hidden="1">
      <c r="A879" s="205"/>
      <c r="B879" s="198"/>
    </row>
    <row r="880" spans="1:2" ht="15" hidden="1">
      <c r="A880" s="195" t="s">
        <v>508</v>
      </c>
      <c r="B880" s="200"/>
    </row>
    <row r="881" spans="1:2" ht="15" hidden="1">
      <c r="A881" s="197" t="s">
        <v>509</v>
      </c>
      <c r="B881" s="198">
        <v>117800</v>
      </c>
    </row>
    <row r="882" spans="1:2" ht="15" hidden="1">
      <c r="A882" s="197" t="s">
        <v>891</v>
      </c>
      <c r="B882" s="198">
        <v>55480</v>
      </c>
    </row>
    <row r="883" spans="1:2" ht="15" hidden="1">
      <c r="A883" s="197"/>
      <c r="B883" s="198"/>
    </row>
    <row r="884" spans="1:2" ht="15" hidden="1">
      <c r="A884" s="195" t="s">
        <v>510</v>
      </c>
      <c r="B884" s="200">
        <v>165</v>
      </c>
    </row>
    <row r="885" spans="1:2" ht="15" hidden="1">
      <c r="A885" s="197"/>
      <c r="B885" s="198"/>
    </row>
    <row r="886" spans="1:2" ht="15" hidden="1">
      <c r="A886" s="195" t="s">
        <v>511</v>
      </c>
      <c r="B886" s="200"/>
    </row>
    <row r="887" spans="1:2" ht="15" hidden="1">
      <c r="A887" s="197" t="s">
        <v>512</v>
      </c>
      <c r="B887" s="198">
        <v>473</v>
      </c>
    </row>
    <row r="888" spans="1:2" ht="15" hidden="1">
      <c r="A888" s="197" t="s">
        <v>513</v>
      </c>
      <c r="B888" s="198">
        <v>240</v>
      </c>
    </row>
    <row r="889" spans="1:2" ht="25.5" hidden="1">
      <c r="A889" s="197" t="s">
        <v>892</v>
      </c>
      <c r="B889" s="198">
        <v>135</v>
      </c>
    </row>
    <row r="890" spans="1:2" ht="15" hidden="1">
      <c r="A890" s="197"/>
      <c r="B890" s="198"/>
    </row>
    <row r="891" spans="1:2" ht="25.5" hidden="1">
      <c r="A891" s="195" t="s">
        <v>514</v>
      </c>
      <c r="B891" s="200"/>
    </row>
    <row r="892" spans="1:2" ht="15" hidden="1">
      <c r="A892" s="197" t="s">
        <v>515</v>
      </c>
      <c r="B892" s="198">
        <v>2166</v>
      </c>
    </row>
    <row r="893" spans="1:2" ht="15" hidden="1">
      <c r="A893" s="197" t="s">
        <v>516</v>
      </c>
      <c r="B893" s="198"/>
    </row>
    <row r="894" spans="1:2" ht="25.5" hidden="1">
      <c r="A894" s="197" t="s">
        <v>391</v>
      </c>
      <c r="B894" s="198">
        <v>2290</v>
      </c>
    </row>
    <row r="895" spans="1:2" ht="25.5" hidden="1">
      <c r="A895" s="197" t="s">
        <v>392</v>
      </c>
      <c r="B895" s="198">
        <v>2138</v>
      </c>
    </row>
    <row r="896" spans="1:2" ht="15" hidden="1">
      <c r="A896" s="197"/>
      <c r="B896" s="198"/>
    </row>
    <row r="897" spans="1:2" ht="15" hidden="1">
      <c r="A897" s="195" t="s">
        <v>517</v>
      </c>
      <c r="B897" s="200"/>
    </row>
    <row r="898" spans="1:2" ht="15" hidden="1">
      <c r="A898" s="197" t="s">
        <v>518</v>
      </c>
      <c r="B898" s="198">
        <v>404</v>
      </c>
    </row>
    <row r="899" spans="1:2" ht="25.5" hidden="1">
      <c r="A899" s="197" t="s">
        <v>998</v>
      </c>
      <c r="B899" s="198">
        <v>344</v>
      </c>
    </row>
    <row r="900" spans="1:2" ht="15" hidden="1">
      <c r="A900" s="205"/>
      <c r="B900" s="206"/>
    </row>
    <row r="901" spans="1:2" ht="15" hidden="1">
      <c r="A901" s="195" t="s">
        <v>519</v>
      </c>
      <c r="B901" s="200"/>
    </row>
    <row r="902" spans="1:2" ht="15" hidden="1">
      <c r="A902" s="215" t="s">
        <v>520</v>
      </c>
      <c r="B902" s="198">
        <v>1226</v>
      </c>
    </row>
    <row r="903" spans="1:2" ht="15" hidden="1">
      <c r="A903" s="203" t="s">
        <v>521</v>
      </c>
      <c r="B903" s="198">
        <v>941</v>
      </c>
    </row>
    <row r="904" spans="1:2" ht="15" hidden="1">
      <c r="A904" s="215" t="s">
        <v>522</v>
      </c>
      <c r="B904" s="198">
        <v>1644</v>
      </c>
    </row>
    <row r="905" spans="1:2" ht="15" hidden="1">
      <c r="A905" s="216" t="s">
        <v>523</v>
      </c>
      <c r="B905" s="198">
        <v>1283</v>
      </c>
    </row>
    <row r="906" spans="1:2" ht="25.5" hidden="1">
      <c r="A906" s="197" t="s">
        <v>999</v>
      </c>
      <c r="B906" s="198">
        <v>637</v>
      </c>
    </row>
    <row r="907" spans="1:2" ht="15" hidden="1">
      <c r="A907" s="197"/>
      <c r="B907" s="198"/>
    </row>
    <row r="908" spans="1:2" ht="25.5" hidden="1">
      <c r="A908" s="195" t="s">
        <v>524</v>
      </c>
      <c r="B908" s="200"/>
    </row>
    <row r="909" spans="1:2" ht="15" hidden="1">
      <c r="A909" s="217" t="s">
        <v>525</v>
      </c>
      <c r="B909" s="198">
        <v>922</v>
      </c>
    </row>
    <row r="910" spans="1:2" ht="25.5" hidden="1">
      <c r="A910" s="197" t="s">
        <v>893</v>
      </c>
      <c r="B910" s="198">
        <v>513</v>
      </c>
    </row>
    <row r="911" spans="1:2" ht="15" hidden="1">
      <c r="A911" s="197"/>
      <c r="B911" s="198"/>
    </row>
    <row r="912" spans="1:2" ht="38.25" hidden="1">
      <c r="A912" s="195" t="s">
        <v>526</v>
      </c>
      <c r="B912" s="200"/>
    </row>
    <row r="913" spans="1:2" ht="15" hidden="1">
      <c r="A913" s="197" t="s">
        <v>527</v>
      </c>
      <c r="B913" s="198">
        <v>365</v>
      </c>
    </row>
    <row r="914" spans="1:2" ht="15" hidden="1">
      <c r="A914" s="197" t="s">
        <v>528</v>
      </c>
      <c r="B914" s="198"/>
    </row>
    <row r="915" spans="1:2" ht="25.5" hidden="1">
      <c r="A915" s="197" t="s">
        <v>529</v>
      </c>
      <c r="B915" s="198">
        <v>416</v>
      </c>
    </row>
    <row r="916" spans="1:2" ht="25.5" hidden="1">
      <c r="A916" s="197" t="s">
        <v>530</v>
      </c>
      <c r="B916" s="198">
        <v>513</v>
      </c>
    </row>
    <row r="917" spans="1:2" ht="15" hidden="1">
      <c r="A917" s="197"/>
      <c r="B917" s="198"/>
    </row>
    <row r="918" spans="1:2" ht="15" hidden="1">
      <c r="A918" s="195" t="s">
        <v>531</v>
      </c>
      <c r="B918" s="200">
        <v>255</v>
      </c>
    </row>
    <row r="919" spans="1:2" ht="15" hidden="1">
      <c r="A919" s="197"/>
      <c r="B919" s="198"/>
    </row>
    <row r="920" spans="1:2" ht="15" hidden="1">
      <c r="A920" s="195" t="s">
        <v>532</v>
      </c>
      <c r="B920" s="200"/>
    </row>
    <row r="921" spans="1:2" ht="15" hidden="1">
      <c r="A921" s="197" t="s">
        <v>533</v>
      </c>
      <c r="B921" s="198">
        <v>756200</v>
      </c>
    </row>
    <row r="922" spans="1:2" ht="25.5" hidden="1">
      <c r="A922" s="197" t="s">
        <v>894</v>
      </c>
      <c r="B922" s="198">
        <v>230850</v>
      </c>
    </row>
    <row r="923" spans="1:2" ht="15" hidden="1">
      <c r="A923" s="197"/>
      <c r="B923" s="198"/>
    </row>
    <row r="924" spans="1:2" ht="15" hidden="1">
      <c r="A924" s="195" t="s">
        <v>534</v>
      </c>
      <c r="B924" s="200"/>
    </row>
    <row r="925" spans="1:2" ht="15" hidden="1">
      <c r="A925" s="203" t="s">
        <v>535</v>
      </c>
      <c r="B925" s="198">
        <v>4988</v>
      </c>
    </row>
    <row r="926" spans="1:2" ht="15" hidden="1">
      <c r="A926" s="203" t="s">
        <v>536</v>
      </c>
      <c r="B926" s="198">
        <v>3382</v>
      </c>
    </row>
    <row r="927" spans="1:2" ht="25.5" hidden="1">
      <c r="A927" s="197" t="s">
        <v>895</v>
      </c>
      <c r="B927" s="198">
        <v>2385</v>
      </c>
    </row>
    <row r="928" spans="1:2" ht="15" hidden="1">
      <c r="A928" s="197"/>
      <c r="B928" s="198"/>
    </row>
    <row r="929" spans="1:2" ht="25.5" hidden="1">
      <c r="A929" s="195" t="s">
        <v>537</v>
      </c>
      <c r="B929" s="200"/>
    </row>
    <row r="930" spans="1:2" ht="15" hidden="1">
      <c r="A930" s="203" t="s">
        <v>538</v>
      </c>
      <c r="B930" s="198">
        <v>1292</v>
      </c>
    </row>
    <row r="931" spans="1:2" ht="15" hidden="1">
      <c r="A931" s="204" t="s">
        <v>539</v>
      </c>
      <c r="B931" s="198">
        <v>1368</v>
      </c>
    </row>
    <row r="932" spans="1:2" ht="38.25" hidden="1">
      <c r="A932" s="197" t="s">
        <v>896</v>
      </c>
      <c r="B932" s="198">
        <v>1311</v>
      </c>
    </row>
    <row r="933" spans="1:2" ht="15" hidden="1">
      <c r="A933" s="197"/>
      <c r="B933" s="198"/>
    </row>
    <row r="934" spans="1:2" ht="25.5" hidden="1">
      <c r="A934" s="195" t="s">
        <v>540</v>
      </c>
      <c r="B934" s="200"/>
    </row>
    <row r="935" spans="1:2" ht="15" hidden="1">
      <c r="A935" s="197" t="s">
        <v>541</v>
      </c>
      <c r="B935" s="198">
        <v>298</v>
      </c>
    </row>
    <row r="936" spans="1:2" ht="25.5" hidden="1">
      <c r="A936" s="197" t="s">
        <v>897</v>
      </c>
      <c r="B936" s="198">
        <v>224</v>
      </c>
    </row>
    <row r="937" spans="1:2" ht="15" hidden="1">
      <c r="A937" s="197"/>
      <c r="B937" s="198"/>
    </row>
    <row r="938" spans="1:2" ht="38.25" hidden="1">
      <c r="A938" s="195" t="s">
        <v>542</v>
      </c>
      <c r="B938" s="200"/>
    </row>
    <row r="939" spans="1:2" ht="25.5" hidden="1">
      <c r="A939" s="218" t="s">
        <v>898</v>
      </c>
      <c r="B939" s="198">
        <v>370</v>
      </c>
    </row>
    <row r="940" spans="1:2" ht="15" hidden="1">
      <c r="A940" s="205" t="s">
        <v>899</v>
      </c>
      <c r="B940" s="206">
        <v>375</v>
      </c>
    </row>
    <row r="941" spans="1:2" ht="15" hidden="1">
      <c r="A941" s="205" t="s">
        <v>543</v>
      </c>
      <c r="B941" s="206">
        <v>411</v>
      </c>
    </row>
    <row r="942" spans="1:2" ht="15" hidden="1">
      <c r="A942" s="205" t="s">
        <v>544</v>
      </c>
      <c r="B942" s="206">
        <v>418</v>
      </c>
    </row>
    <row r="943" spans="1:2" ht="15" hidden="1">
      <c r="A943" s="205" t="s">
        <v>545</v>
      </c>
      <c r="B943" s="206">
        <v>314</v>
      </c>
    </row>
    <row r="944" spans="1:2" ht="15" hidden="1">
      <c r="A944" s="205" t="s">
        <v>546</v>
      </c>
      <c r="B944" s="206">
        <v>322</v>
      </c>
    </row>
    <row r="945" spans="1:2" ht="15" hidden="1">
      <c r="A945" s="205" t="s">
        <v>547</v>
      </c>
      <c r="B945" s="206">
        <v>353</v>
      </c>
    </row>
    <row r="946" spans="1:2" ht="15" hidden="1">
      <c r="A946" s="205" t="s">
        <v>548</v>
      </c>
      <c r="B946" s="206">
        <v>310</v>
      </c>
    </row>
    <row r="947" spans="1:2" ht="15" hidden="1">
      <c r="A947" s="205" t="s">
        <v>549</v>
      </c>
      <c r="B947" s="206">
        <v>366</v>
      </c>
    </row>
    <row r="948" spans="1:2" ht="25.5" hidden="1">
      <c r="A948" s="205" t="s">
        <v>900</v>
      </c>
      <c r="B948" s="206">
        <v>304</v>
      </c>
    </row>
    <row r="949" spans="1:2" ht="15" hidden="1">
      <c r="A949" s="205"/>
      <c r="B949" s="206"/>
    </row>
    <row r="950" spans="1:2" ht="25.5" hidden="1">
      <c r="A950" s="195" t="s">
        <v>550</v>
      </c>
      <c r="B950" s="200"/>
    </row>
    <row r="951" spans="1:2" ht="25.5" hidden="1">
      <c r="A951" s="205" t="s">
        <v>551</v>
      </c>
      <c r="B951" s="206">
        <v>336</v>
      </c>
    </row>
    <row r="952" spans="1:2" ht="25.5" hidden="1">
      <c r="A952" s="205" t="s">
        <v>552</v>
      </c>
      <c r="B952" s="206">
        <v>309</v>
      </c>
    </row>
    <row r="953" spans="1:2" ht="15" hidden="1">
      <c r="A953" s="205"/>
      <c r="B953" s="206"/>
    </row>
    <row r="954" spans="1:2" ht="25.5" hidden="1">
      <c r="A954" s="195" t="s">
        <v>553</v>
      </c>
      <c r="B954" s="200"/>
    </row>
    <row r="955" spans="1:2" ht="25.5" hidden="1">
      <c r="A955" s="205" t="s">
        <v>554</v>
      </c>
      <c r="B955" s="206">
        <v>504</v>
      </c>
    </row>
    <row r="956" spans="1:2" ht="25.5" hidden="1">
      <c r="A956" s="205" t="s">
        <v>555</v>
      </c>
      <c r="B956" s="206">
        <v>362</v>
      </c>
    </row>
    <row r="957" spans="1:2" ht="15" hidden="1">
      <c r="A957" s="205"/>
      <c r="B957" s="198"/>
    </row>
    <row r="958" spans="1:2" ht="15" hidden="1">
      <c r="A958" s="195" t="s">
        <v>556</v>
      </c>
      <c r="B958" s="200"/>
    </row>
    <row r="959" spans="1:2" ht="15" hidden="1">
      <c r="A959" s="197" t="s">
        <v>557</v>
      </c>
      <c r="B959" s="198">
        <v>8674</v>
      </c>
    </row>
    <row r="960" spans="1:2" ht="15" hidden="1">
      <c r="A960" s="197" t="s">
        <v>558</v>
      </c>
      <c r="B960" s="198"/>
    </row>
    <row r="961" spans="1:2" ht="15" hidden="1">
      <c r="A961" s="197" t="s">
        <v>559</v>
      </c>
      <c r="B961" s="198">
        <v>11400</v>
      </c>
    </row>
    <row r="962" spans="1:2" ht="15" hidden="1">
      <c r="A962" s="197" t="s">
        <v>560</v>
      </c>
      <c r="B962" s="198">
        <v>6907</v>
      </c>
    </row>
    <row r="963" spans="1:2" ht="25.5" hidden="1">
      <c r="A963" s="197" t="s">
        <v>901</v>
      </c>
      <c r="B963" s="198">
        <v>6270</v>
      </c>
    </row>
    <row r="964" spans="1:2" ht="15" hidden="1">
      <c r="A964" s="197"/>
      <c r="B964" s="198"/>
    </row>
    <row r="965" spans="1:2" ht="15" hidden="1">
      <c r="A965" s="195" t="s">
        <v>561</v>
      </c>
      <c r="B965" s="200"/>
    </row>
    <row r="966" spans="1:2" ht="15" hidden="1">
      <c r="A966" s="205" t="s">
        <v>562</v>
      </c>
      <c r="B966" s="198">
        <v>1868650</v>
      </c>
    </row>
    <row r="967" spans="1:2" ht="15" hidden="1">
      <c r="A967" s="205" t="s">
        <v>563</v>
      </c>
      <c r="B967" s="198">
        <v>829350</v>
      </c>
    </row>
    <row r="968" spans="1:2" ht="15" hidden="1">
      <c r="A968" s="205" t="s">
        <v>564</v>
      </c>
      <c r="B968" s="198">
        <v>869250</v>
      </c>
    </row>
    <row r="969" spans="1:2" ht="25.5" hidden="1">
      <c r="A969" s="205" t="s">
        <v>902</v>
      </c>
      <c r="B969" s="198">
        <v>559550</v>
      </c>
    </row>
    <row r="970" spans="1:2" ht="15" hidden="1">
      <c r="A970" s="197"/>
      <c r="B970" s="198"/>
    </row>
    <row r="971" spans="1:2" ht="15" hidden="1">
      <c r="A971" s="195" t="s">
        <v>565</v>
      </c>
      <c r="B971" s="200"/>
    </row>
    <row r="972" spans="1:2" ht="15" hidden="1">
      <c r="A972" s="197" t="s">
        <v>566</v>
      </c>
      <c r="B972" s="198">
        <v>35910</v>
      </c>
    </row>
    <row r="973" spans="1:2" ht="15" hidden="1">
      <c r="A973" s="197" t="s">
        <v>567</v>
      </c>
      <c r="B973" s="198">
        <v>26220</v>
      </c>
    </row>
    <row r="974" spans="1:2" ht="15" hidden="1">
      <c r="A974" s="197" t="s">
        <v>568</v>
      </c>
      <c r="B974" s="198">
        <v>30115</v>
      </c>
    </row>
    <row r="975" spans="1:2" ht="25.5" hidden="1">
      <c r="A975" s="197" t="s">
        <v>903</v>
      </c>
      <c r="B975" s="198">
        <v>11020</v>
      </c>
    </row>
    <row r="976" spans="1:2" ht="15" hidden="1">
      <c r="A976" s="197"/>
      <c r="B976" s="198"/>
    </row>
    <row r="977" spans="1:2" ht="15" hidden="1">
      <c r="A977" s="195" t="s">
        <v>569</v>
      </c>
      <c r="B977" s="200"/>
    </row>
    <row r="978" spans="1:2" ht="15" hidden="1">
      <c r="A978" s="205" t="s">
        <v>570</v>
      </c>
      <c r="B978" s="198">
        <v>153</v>
      </c>
    </row>
    <row r="979" spans="1:2" ht="15" hidden="1">
      <c r="A979" s="205" t="s">
        <v>571</v>
      </c>
      <c r="B979" s="198">
        <v>185</v>
      </c>
    </row>
    <row r="980" spans="1:2" ht="25.5" hidden="1">
      <c r="A980" s="205" t="s">
        <v>572</v>
      </c>
      <c r="B980" s="198">
        <v>124</v>
      </c>
    </row>
    <row r="981" spans="1:2" ht="25.5" hidden="1">
      <c r="A981" s="205" t="s">
        <v>1000</v>
      </c>
      <c r="B981" s="198">
        <v>104</v>
      </c>
    </row>
    <row r="982" spans="1:2" ht="15" hidden="1">
      <c r="A982" s="197"/>
      <c r="B982" s="198"/>
    </row>
    <row r="983" spans="1:2" ht="15" hidden="1">
      <c r="A983" s="195" t="s">
        <v>573</v>
      </c>
      <c r="B983" s="200"/>
    </row>
    <row r="984" spans="1:2" ht="15" hidden="1">
      <c r="A984" s="203" t="s">
        <v>574</v>
      </c>
      <c r="B984" s="198">
        <v>3785750</v>
      </c>
    </row>
    <row r="985" spans="1:2" ht="25.5" hidden="1">
      <c r="A985" s="203" t="s">
        <v>575</v>
      </c>
      <c r="B985" s="198">
        <v>3632800</v>
      </c>
    </row>
    <row r="986" spans="1:2" ht="25.5" hidden="1">
      <c r="A986" s="203" t="s">
        <v>576</v>
      </c>
      <c r="B986" s="198">
        <v>2888950</v>
      </c>
    </row>
    <row r="987" spans="1:2" ht="15" hidden="1">
      <c r="A987" s="203" t="s">
        <v>577</v>
      </c>
      <c r="B987" s="198">
        <v>3020050</v>
      </c>
    </row>
    <row r="988" spans="1:2" ht="15" hidden="1">
      <c r="A988" s="203" t="s">
        <v>578</v>
      </c>
      <c r="B988" s="198">
        <v>2254350</v>
      </c>
    </row>
    <row r="989" spans="1:2" ht="25.5" hidden="1">
      <c r="A989" s="197" t="s">
        <v>1001</v>
      </c>
      <c r="B989" s="198">
        <v>1641600</v>
      </c>
    </row>
    <row r="990" spans="1:2" ht="15" hidden="1">
      <c r="A990" s="205"/>
      <c r="B990" s="198"/>
    </row>
    <row r="991" spans="1:2" ht="38.25" hidden="1">
      <c r="A991" s="195" t="s">
        <v>579</v>
      </c>
      <c r="B991" s="200"/>
    </row>
    <row r="992" spans="1:2" ht="15" hidden="1">
      <c r="A992" s="204" t="s">
        <v>580</v>
      </c>
      <c r="B992" s="198">
        <v>656</v>
      </c>
    </row>
    <row r="993" spans="1:2" ht="15" hidden="1">
      <c r="A993" s="197" t="s">
        <v>581</v>
      </c>
      <c r="B993" s="198">
        <v>523</v>
      </c>
    </row>
    <row r="994" spans="1:2" ht="25.5" hidden="1">
      <c r="A994" s="197" t="s">
        <v>582</v>
      </c>
      <c r="B994" s="198">
        <v>513</v>
      </c>
    </row>
    <row r="995" spans="1:2" ht="15" hidden="1">
      <c r="A995" s="197"/>
      <c r="B995" s="198"/>
    </row>
    <row r="996" spans="1:2" ht="25.5" hidden="1">
      <c r="A996" s="195" t="s">
        <v>583</v>
      </c>
      <c r="B996" s="200"/>
    </row>
    <row r="997" spans="1:2" ht="15" hidden="1">
      <c r="A997" s="203" t="s">
        <v>584</v>
      </c>
      <c r="B997" s="198">
        <v>111150</v>
      </c>
    </row>
    <row r="998" spans="1:2" ht="15" hidden="1">
      <c r="A998" s="203" t="s">
        <v>585</v>
      </c>
      <c r="B998" s="198">
        <v>94525</v>
      </c>
    </row>
    <row r="999" spans="1:2" ht="15" hidden="1">
      <c r="A999" s="197" t="s">
        <v>586</v>
      </c>
      <c r="B999" s="198">
        <v>114950</v>
      </c>
    </row>
    <row r="1000" spans="1:2" ht="25.5" hidden="1">
      <c r="A1000" s="197" t="s">
        <v>904</v>
      </c>
      <c r="B1000" s="198">
        <v>54625</v>
      </c>
    </row>
    <row r="1001" spans="1:2" ht="15" hidden="1">
      <c r="A1001" s="197"/>
      <c r="B1001" s="198"/>
    </row>
    <row r="1002" spans="1:2" ht="15" hidden="1">
      <c r="A1002" s="195" t="s">
        <v>587</v>
      </c>
      <c r="B1002" s="200"/>
    </row>
    <row r="1003" spans="1:2" ht="15" hidden="1">
      <c r="A1003" s="205" t="s">
        <v>588</v>
      </c>
      <c r="B1003" s="198">
        <v>5529</v>
      </c>
    </row>
    <row r="1004" spans="1:2" ht="15" hidden="1">
      <c r="A1004" s="205" t="s">
        <v>589</v>
      </c>
      <c r="B1004" s="198">
        <v>3686</v>
      </c>
    </row>
    <row r="1005" spans="1:2" ht="15" hidden="1">
      <c r="A1005" s="205" t="s">
        <v>590</v>
      </c>
      <c r="B1005" s="198">
        <v>3933</v>
      </c>
    </row>
    <row r="1006" spans="1:2" ht="15" hidden="1">
      <c r="A1006" s="205" t="s">
        <v>591</v>
      </c>
      <c r="B1006" s="198">
        <v>5311</v>
      </c>
    </row>
    <row r="1007" spans="1:2" ht="25.5" hidden="1">
      <c r="A1007" s="205" t="s">
        <v>905</v>
      </c>
      <c r="B1007" s="198">
        <v>2594</v>
      </c>
    </row>
    <row r="1008" spans="1:2" ht="15" hidden="1">
      <c r="A1008" s="205"/>
      <c r="B1008" s="198"/>
    </row>
    <row r="1009" spans="1:2" ht="15" hidden="1">
      <c r="A1009" s="195" t="s">
        <v>592</v>
      </c>
      <c r="B1009" s="200"/>
    </row>
    <row r="1010" spans="1:2" ht="15" hidden="1">
      <c r="A1010" s="203" t="s">
        <v>593</v>
      </c>
      <c r="B1010" s="209">
        <v>183</v>
      </c>
    </row>
    <row r="1011" spans="1:2" ht="25.5" hidden="1">
      <c r="A1011" s="197" t="s">
        <v>906</v>
      </c>
      <c r="B1011" s="198">
        <v>131</v>
      </c>
    </row>
    <row r="1012" spans="1:2" ht="15" hidden="1">
      <c r="A1012" s="219"/>
      <c r="B1012" s="220"/>
    </row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</sheetData>
  <sheetProtection password="CC3D" sheet="1"/>
  <mergeCells count="97">
    <mergeCell ref="K4:L4"/>
    <mergeCell ref="M4:O4"/>
    <mergeCell ref="A2:O2"/>
    <mergeCell ref="A5:B5"/>
    <mergeCell ref="C5:E5"/>
    <mergeCell ref="F5:G5"/>
    <mergeCell ref="H5:M5"/>
    <mergeCell ref="D6:G6"/>
    <mergeCell ref="H6:O6"/>
    <mergeCell ref="A3:O3"/>
    <mergeCell ref="B4:C4"/>
    <mergeCell ref="B8:F8"/>
    <mergeCell ref="G8:J8"/>
    <mergeCell ref="K8:L8"/>
    <mergeCell ref="M8:O8"/>
    <mergeCell ref="F4:G4"/>
    <mergeCell ref="H4:J4"/>
    <mergeCell ref="A9:O9"/>
    <mergeCell ref="A10:C10"/>
    <mergeCell ref="D10:I10"/>
    <mergeCell ref="J10:L11"/>
    <mergeCell ref="M10:O11"/>
    <mergeCell ref="F11:I11"/>
    <mergeCell ref="F12:I12"/>
    <mergeCell ref="J12:L12"/>
    <mergeCell ref="M12:O12"/>
    <mergeCell ref="F13:I13"/>
    <mergeCell ref="J13:L13"/>
    <mergeCell ref="M13:O13"/>
    <mergeCell ref="F14:I14"/>
    <mergeCell ref="J14:L14"/>
    <mergeCell ref="M14:O14"/>
    <mergeCell ref="F15:I15"/>
    <mergeCell ref="J15:L15"/>
    <mergeCell ref="M15:O15"/>
    <mergeCell ref="F16:I16"/>
    <mergeCell ref="J16:L16"/>
    <mergeCell ref="F17:I17"/>
    <mergeCell ref="J17:L17"/>
    <mergeCell ref="M17:O17"/>
    <mergeCell ref="F18:I18"/>
    <mergeCell ref="J18:L18"/>
    <mergeCell ref="M18:O18"/>
    <mergeCell ref="A19:G19"/>
    <mergeCell ref="H19:M19"/>
    <mergeCell ref="A20:B20"/>
    <mergeCell ref="D20:K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I31:K31"/>
    <mergeCell ref="A32:B32"/>
    <mergeCell ref="A33:K33"/>
    <mergeCell ref="A34:C34"/>
    <mergeCell ref="F34:G34"/>
    <mergeCell ref="H34:L34"/>
    <mergeCell ref="A35:C35"/>
    <mergeCell ref="F35:G35"/>
    <mergeCell ref="H35:L35"/>
    <mergeCell ref="A36:C36"/>
    <mergeCell ref="F36:G36"/>
    <mergeCell ref="H36:L36"/>
    <mergeCell ref="A37:C37"/>
    <mergeCell ref="F37:G37"/>
    <mergeCell ref="H37:L37"/>
    <mergeCell ref="A38:C38"/>
    <mergeCell ref="H38:I38"/>
    <mergeCell ref="A39:C39"/>
    <mergeCell ref="H39:I39"/>
    <mergeCell ref="D38:G38"/>
    <mergeCell ref="D39:G39"/>
    <mergeCell ref="H47:K47"/>
    <mergeCell ref="L47:M47"/>
    <mergeCell ref="A40:C40"/>
    <mergeCell ref="H40:I40"/>
    <mergeCell ref="A41:F41"/>
    <mergeCell ref="G41:M41"/>
    <mergeCell ref="G42:M42"/>
    <mergeCell ref="D40:G40"/>
    <mergeCell ref="R55:T55"/>
    <mergeCell ref="R68:T68"/>
    <mergeCell ref="M16:O16"/>
    <mergeCell ref="A47:B47"/>
    <mergeCell ref="G43:M43"/>
    <mergeCell ref="G44:M44"/>
    <mergeCell ref="G45:O45"/>
    <mergeCell ref="A46:G46"/>
    <mergeCell ref="H46:O46"/>
    <mergeCell ref="C47:G47"/>
  </mergeCells>
  <dataValidations count="22">
    <dataValidation type="list" allowBlank="1" showInputMessage="1" showErrorMessage="1" sqref="K4:L4">
      <formula1>$G$62:$G$68</formula1>
    </dataValidation>
    <dataValidation type="list" allowBlank="1" showInputMessage="1" showErrorMessage="1" sqref="E4">
      <formula1>$G$58:$G$61</formula1>
    </dataValidation>
    <dataValidation type="list" allowBlank="1" showInputMessage="1" showErrorMessage="1" sqref="K8:L8">
      <formula1>$G$56:$G$57</formula1>
    </dataValidation>
    <dataValidation type="list" allowBlank="1" showInputMessage="1" showErrorMessage="1" sqref="D36">
      <formula1>$R$71:$R$76</formula1>
    </dataValidation>
    <dataValidation allowBlank="1" showInputMessage="1" showErrorMessage="1" promptTitle="ΕΞΟΔΑ ΞΕΝΟΔΟΧΕΙΟΥ" prompt="Παρακαλώ καταχωρείστε το ποσό που πληρώθηκε σε ευρώ ή σε ξένο συνάλλαγμα." sqref="D30"/>
    <dataValidation type="decimal" allowBlank="1" showInputMessage="1" showErrorMessage="1" promptTitle="ΑΛΛΑ ΕΞΟΔΑ " prompt="Παρακαλώ καταχωρήστε τυχόν οποιοδήποτε άλλο ποσό πληρώθηκε για διακίνηση κατά την πρώτη και τελευταία ημέρα του ταξιδίου πχ. τρένο." errorTitle="ΕΞΟΔΑ" error="Το ποσό δεν πρέπει να ξεπερνάει τα €500." sqref="M40">
      <formula1>0</formula1>
      <formula2>500</formula2>
    </dataValidation>
    <dataValidation allowBlank="1" showInputMessage="1" showErrorMessage="1" promptTitle="ΑΝΤΙΤΙΜΟ ΓΙΑ ΤΟ ΤΑΞΙ" prompt="Παρακαλώ καταχωρήστε το ποσό που πληρώθηκε σε ξένο συναλλαγμα ή ευρώ." sqref="H38:I40"/>
    <dataValidation allowBlank="1" showInputMessage="1" showErrorMessage="1" promptTitle="ΕΞΟΔΑ ΧΡΗΣΗΣ ΤΑΞΙ" sqref="M38:M39"/>
    <dataValidation type="list" allowBlank="1" showInputMessage="1" showErrorMessage="1" sqref="D35">
      <formula1>$R$58:$R$63</formula1>
    </dataValidation>
    <dataValidation allowBlank="1" showInputMessage="1" showErrorMessage="1" promptTitle="ΕΞΟΔΑ ΧΡΗΣΗΣ ΙΔΙΩΤ. ΑΥΤΟΚ." prompt="Παρακαλώ επιλέξετε το ποσό από τον πίνακα δίπλα εαν έγινε χρήση του ιδιωτικού αυτοκονήτου ή καταχωρείστε το αντίτιμο που πληρώθηκε από την χρήση λεοφωρείου/ταξί." sqref="M35:M36"/>
    <dataValidation allowBlank="1" showInputMessage="1" showErrorMessage="1" promptTitle="ΚΑΤΑΧΩΡΗΣΗ ΣΥΝΑΛΛΑΓΜ. ΙΣΟΤΗΜΙΑΣ" prompt="Παρακαλώ καταχωρείστε την ισοτημία ξένου συναλλαγματος από την ιστοσελίδα του ΓΛ. &#10;&#10;Γενικό Λογιστήριο της Δημοκρατίας&#10;Λογιστικές και Μισθολογικές Υπηρεσίες&#10;Συναλλαγματικές Ισοτιμίες&#10;Επιλέγουμε έτος και τον μήνα που πραγματοποιήθηκε το ταξίδι" sqref="L38:L40 L21:L28 L30:L32"/>
    <dataValidation type="decimal" allowBlank="1" showInputMessage="1" showErrorMessage="1" promptTitle="ΕΞΟΔΑ " prompt="Παρακαλώ καταχωρήστε το ποσό που πληρώθηκε." errorTitle="ΕΞΟΔΑ" error="Το ποσό δεν πρέπει να ξεπερνάει τα €50." sqref="M37">
      <formula1>0</formula1>
      <formula2>50</formula2>
    </dataValidation>
    <dataValidation type="list" allowBlank="1" showInputMessage="1" showErrorMessage="1" sqref="E21">
      <formula1>$O$54:$O$64</formula1>
    </dataValidation>
    <dataValidation type="list" allowBlank="1" showInputMessage="1" showErrorMessage="1" sqref="E30">
      <formula1>$M$54:$M$64</formula1>
    </dataValidation>
    <dataValidation allowBlank="1" showInputMessage="1" showErrorMessage="1" promptTitle="ΠΡΑΓΜΑΤΙΚΑ ΕΞΟΔΑ ΔΙΑΜΟΝΗΣ" prompt="Παρακαλώ καταχωρείστε την πραγματική δαπάνη, σε ευρώ,  για τη διαμονή του ξενοδοχείου." sqref="I31:K31"/>
    <dataValidation allowBlank="1" showInputMessage="1" showErrorMessage="1" promptTitle="Αριθμός Διανυκτερεύσεων" prompt="Παρακαλώ καταχωρείστε τον αριθμό διανυκτερεύσεων." sqref="H31:H32"/>
    <dataValidation type="list" allowBlank="1" showInputMessage="1" showErrorMessage="1" sqref="E32">
      <formula1>$M$92:$M$101</formula1>
    </dataValidation>
    <dataValidation type="list" allowBlank="1" showInputMessage="1" showErrorMessage="1" sqref="O5">
      <formula1>$T$126:$T$150</formula1>
    </dataValidation>
    <dataValidation type="list" allowBlank="1" showInputMessage="1" showErrorMessage="1" sqref="E31">
      <formula1>$M$77:$M$87</formula1>
    </dataValidation>
    <dataValidation type="list" allowBlank="1" showInputMessage="1" showErrorMessage="1" sqref="E22:E28">
      <formula1>$Q$81:$Q$109</formula1>
    </dataValidation>
    <dataValidation type="list" allowBlank="1" showInputMessage="1" showErrorMessage="1" sqref="H5:M5">
      <formula1>$S$127:$S$158</formula1>
    </dataValidation>
    <dataValidation type="list" allowBlank="1" showInputMessage="1" showErrorMessage="1" sqref="C21:C28 C30:C32">
      <formula1>$A$54:$A$1012</formula1>
    </dataValidation>
  </dataValidations>
  <printOptions horizontalCentered="1" verticalCentered="1"/>
  <pageMargins left="0" right="0" top="0" bottom="0" header="0.118110236220472" footer="0.0393700787401575"/>
  <pageSetup horizontalDpi="300" verticalDpi="300" orientation="portrait" paperSize="9" scale="5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8">
      <selection activeCell="F8" sqref="F8"/>
    </sheetView>
  </sheetViews>
  <sheetFormatPr defaultColWidth="9.140625" defaultRowHeight="15"/>
  <cols>
    <col min="1" max="1" width="10.140625" style="120" customWidth="1"/>
    <col min="2" max="2" width="30.421875" style="120" customWidth="1"/>
    <col min="3" max="3" width="17.00390625" style="120" customWidth="1"/>
    <col min="4" max="4" width="27.57421875" style="120" customWidth="1"/>
    <col min="5" max="5" width="10.8515625" style="120" customWidth="1"/>
    <col min="6" max="6" width="15.421875" style="120" customWidth="1"/>
    <col min="7" max="7" width="6.7109375" style="120" customWidth="1"/>
    <col min="8" max="8" width="24.140625" style="120" customWidth="1"/>
    <col min="9" max="16384" width="9.140625" style="120" customWidth="1"/>
  </cols>
  <sheetData>
    <row r="1" spans="1:11" ht="27.75" customHeight="1">
      <c r="A1" s="391" t="s">
        <v>916</v>
      </c>
      <c r="B1" s="391"/>
      <c r="C1" s="391"/>
      <c r="D1" s="391"/>
      <c r="E1" s="391"/>
      <c r="F1" s="391"/>
      <c r="G1" s="391"/>
      <c r="H1" s="391"/>
      <c r="I1" s="119"/>
      <c r="J1" s="119"/>
      <c r="K1" s="119"/>
    </row>
    <row r="2" spans="1:11" ht="30" customHeight="1" thickBot="1">
      <c r="A2" s="392" t="s">
        <v>676</v>
      </c>
      <c r="B2" s="392"/>
      <c r="C2" s="392"/>
      <c r="D2" s="392"/>
      <c r="E2" s="392"/>
      <c r="F2" s="392"/>
      <c r="G2" s="392"/>
      <c r="H2" s="392"/>
      <c r="I2" s="119"/>
      <c r="J2" s="119"/>
      <c r="K2" s="119"/>
    </row>
    <row r="3" spans="1:8" ht="42.75" customHeight="1" thickTop="1">
      <c r="A3" s="121" t="s">
        <v>679</v>
      </c>
      <c r="B3" s="122"/>
      <c r="C3" s="123" t="s">
        <v>738</v>
      </c>
      <c r="D3" s="122"/>
      <c r="E3" s="124" t="s">
        <v>680</v>
      </c>
      <c r="F3" s="125">
        <f>' EMPTY-MIA ΧΩΡΑ'!O5</f>
        <v>0</v>
      </c>
      <c r="G3" s="124" t="s">
        <v>739</v>
      </c>
      <c r="H3" s="151">
        <f>' EMPTY-MIA ΧΩΡΑ'!B6</f>
        <v>0</v>
      </c>
    </row>
    <row r="4" spans="1:8" ht="28.5" customHeight="1">
      <c r="A4" s="334" t="s">
        <v>740</v>
      </c>
      <c r="B4" s="335"/>
      <c r="C4" s="335"/>
      <c r="D4" s="389"/>
      <c r="E4" s="389"/>
      <c r="F4" s="389"/>
      <c r="G4" s="389"/>
      <c r="H4" s="390"/>
    </row>
    <row r="5" spans="1:8" ht="27" customHeight="1">
      <c r="A5" s="377" t="s">
        <v>673</v>
      </c>
      <c r="B5" s="378"/>
      <c r="C5" s="393"/>
      <c r="D5" s="393"/>
      <c r="E5" s="393"/>
      <c r="F5" s="393"/>
      <c r="G5" s="393"/>
      <c r="H5" s="394"/>
    </row>
    <row r="6" spans="1:8" ht="31.5" customHeight="1">
      <c r="A6" s="334" t="s">
        <v>681</v>
      </c>
      <c r="B6" s="335"/>
      <c r="C6" s="389"/>
      <c r="D6" s="389"/>
      <c r="E6" s="389"/>
      <c r="F6" s="389"/>
      <c r="G6" s="389"/>
      <c r="H6" s="390"/>
    </row>
    <row r="7" spans="1:8" ht="31.5" customHeight="1">
      <c r="A7" s="377" t="s">
        <v>741</v>
      </c>
      <c r="B7" s="378"/>
      <c r="C7" s="378" t="s">
        <v>682</v>
      </c>
      <c r="D7" s="378"/>
      <c r="E7" s="386">
        <v>43600</v>
      </c>
      <c r="F7" s="386"/>
      <c r="G7" s="152" t="s">
        <v>683</v>
      </c>
      <c r="H7" s="153">
        <v>43610</v>
      </c>
    </row>
    <row r="8" spans="1:8" ht="30" customHeight="1">
      <c r="A8" s="377" t="s">
        <v>742</v>
      </c>
      <c r="B8" s="378"/>
      <c r="C8" s="126">
        <v>43663</v>
      </c>
      <c r="D8" s="387" t="s">
        <v>684</v>
      </c>
      <c r="E8" s="387"/>
      <c r="F8" s="224" t="s">
        <v>707</v>
      </c>
      <c r="G8" s="128"/>
      <c r="H8" s="129"/>
    </row>
    <row r="9" spans="1:8" ht="27" customHeight="1">
      <c r="A9" s="377" t="s">
        <v>743</v>
      </c>
      <c r="B9" s="378"/>
      <c r="C9" s="126">
        <v>43671</v>
      </c>
      <c r="D9" s="387" t="s">
        <v>685</v>
      </c>
      <c r="E9" s="387"/>
      <c r="F9" s="224" t="s">
        <v>707</v>
      </c>
      <c r="G9" s="128"/>
      <c r="H9" s="129"/>
    </row>
    <row r="10" spans="1:8" ht="29.25" customHeight="1">
      <c r="A10" s="377" t="s">
        <v>686</v>
      </c>
      <c r="B10" s="378"/>
      <c r="C10" s="130">
        <f>DAYS360(C8,C9)+1</f>
        <v>9</v>
      </c>
      <c r="D10" s="378" t="s">
        <v>687</v>
      </c>
      <c r="E10" s="378"/>
      <c r="F10" s="378"/>
      <c r="G10" s="378"/>
      <c r="H10" s="388"/>
    </row>
    <row r="11" spans="1:8" ht="28.5" customHeight="1">
      <c r="A11" s="377" t="s">
        <v>744</v>
      </c>
      <c r="B11" s="378"/>
      <c r="C11" s="224" t="s">
        <v>677</v>
      </c>
      <c r="D11" s="127"/>
      <c r="E11" s="363"/>
      <c r="F11" s="363"/>
      <c r="G11" s="128"/>
      <c r="H11" s="129"/>
    </row>
    <row r="12" spans="1:8" ht="30" customHeight="1" thickBot="1">
      <c r="A12" s="383" t="s">
        <v>745</v>
      </c>
      <c r="B12" s="384"/>
      <c r="C12" s="379" t="s">
        <v>706</v>
      </c>
      <c r="D12" s="379"/>
      <c r="E12" s="379"/>
      <c r="F12" s="379"/>
      <c r="G12" s="131"/>
      <c r="H12" s="132"/>
    </row>
    <row r="13" spans="1:8" ht="36.75" customHeight="1" thickTop="1">
      <c r="A13" s="380" t="s">
        <v>689</v>
      </c>
      <c r="B13" s="381"/>
      <c r="C13" s="381"/>
      <c r="D13" s="381"/>
      <c r="E13" s="381"/>
      <c r="F13" s="381"/>
      <c r="G13" s="381"/>
      <c r="H13" s="382"/>
    </row>
    <row r="14" spans="1:8" ht="24" customHeight="1">
      <c r="A14" s="385"/>
      <c r="B14" s="375"/>
      <c r="C14" s="375"/>
      <c r="D14" s="375"/>
      <c r="E14" s="375"/>
      <c r="F14" s="375"/>
      <c r="G14" s="375"/>
      <c r="H14" s="133" t="s">
        <v>690</v>
      </c>
    </row>
    <row r="15" spans="1:8" ht="36" customHeight="1">
      <c r="A15" s="362" t="s">
        <v>691</v>
      </c>
      <c r="B15" s="363"/>
      <c r="C15" s="361" t="s">
        <v>754</v>
      </c>
      <c r="D15" s="364"/>
      <c r="E15" s="364"/>
      <c r="F15" s="364"/>
      <c r="G15" s="374"/>
      <c r="H15" s="136">
        <f>' EMPTY-MIA ΧΩΡΑ'!O19</f>
        <v>0</v>
      </c>
    </row>
    <row r="16" spans="1:8" ht="32.25" customHeight="1">
      <c r="A16" s="362" t="s">
        <v>692</v>
      </c>
      <c r="B16" s="363"/>
      <c r="C16" s="361" t="s">
        <v>753</v>
      </c>
      <c r="D16" s="364"/>
      <c r="E16" s="364"/>
      <c r="F16" s="369" t="s">
        <v>758</v>
      </c>
      <c r="G16" s="376"/>
      <c r="H16" s="155"/>
    </row>
    <row r="17" spans="1:8" ht="33" customHeight="1">
      <c r="A17" s="370" t="s">
        <v>693</v>
      </c>
      <c r="B17" s="371"/>
      <c r="C17" s="225" t="s">
        <v>707</v>
      </c>
      <c r="D17" s="375"/>
      <c r="E17" s="375"/>
      <c r="F17" s="375"/>
      <c r="G17" s="375"/>
      <c r="H17" s="156"/>
    </row>
    <row r="18" spans="1:8" ht="33.75" customHeight="1">
      <c r="A18" s="362" t="s">
        <v>694</v>
      </c>
      <c r="B18" s="363"/>
      <c r="C18" s="226" t="s">
        <v>677</v>
      </c>
      <c r="D18" s="369"/>
      <c r="E18" s="369"/>
      <c r="F18" s="369"/>
      <c r="G18" s="369"/>
      <c r="H18" s="157"/>
    </row>
    <row r="19" spans="1:8" ht="31.5" customHeight="1">
      <c r="A19" s="370" t="s">
        <v>695</v>
      </c>
      <c r="B19" s="371"/>
      <c r="C19" s="361" t="s">
        <v>696</v>
      </c>
      <c r="D19" s="364"/>
      <c r="E19" s="364"/>
      <c r="F19" s="364"/>
      <c r="G19" s="364"/>
      <c r="H19" s="136">
        <v>0</v>
      </c>
    </row>
    <row r="20" spans="1:8" ht="28.5" customHeight="1">
      <c r="A20" s="370"/>
      <c r="B20" s="371"/>
      <c r="C20" s="361" t="s">
        <v>736</v>
      </c>
      <c r="D20" s="364"/>
      <c r="E20" s="364"/>
      <c r="F20" s="364"/>
      <c r="G20" s="364"/>
      <c r="H20" s="136">
        <f>' EMPTY-MIA ΧΩΡΑ'!R32</f>
        <v>0</v>
      </c>
    </row>
    <row r="21" spans="1:8" ht="27" customHeight="1">
      <c r="A21" s="370"/>
      <c r="B21" s="371"/>
      <c r="C21" s="361" t="s">
        <v>697</v>
      </c>
      <c r="D21" s="364"/>
      <c r="E21" s="364"/>
      <c r="F21" s="364"/>
      <c r="G21" s="364"/>
      <c r="H21" s="136">
        <f>' EMPTY-MIA ΧΩΡΑ'!M32</f>
        <v>0</v>
      </c>
    </row>
    <row r="22" spans="1:8" ht="26.25" customHeight="1">
      <c r="A22" s="370"/>
      <c r="B22" s="371"/>
      <c r="C22" s="372" t="s">
        <v>757</v>
      </c>
      <c r="D22" s="373"/>
      <c r="E22" s="373"/>
      <c r="F22" s="373"/>
      <c r="G22" s="373"/>
      <c r="H22" s="137">
        <f>' EMPTY-MIA ΧΩΡΑ'!N28</f>
        <v>0</v>
      </c>
    </row>
    <row r="23" spans="1:8" ht="33" customHeight="1">
      <c r="A23" s="358" t="s">
        <v>698</v>
      </c>
      <c r="B23" s="359"/>
      <c r="C23" s="360" t="s">
        <v>699</v>
      </c>
      <c r="D23" s="360"/>
      <c r="E23" s="360"/>
      <c r="F23" s="360"/>
      <c r="G23" s="361"/>
      <c r="H23" s="136">
        <f>' EMPTY-MIA ΧΩΡΑ'!R38</f>
        <v>0</v>
      </c>
    </row>
    <row r="24" spans="1:8" ht="31.5" customHeight="1">
      <c r="A24" s="362" t="s">
        <v>700</v>
      </c>
      <c r="B24" s="363"/>
      <c r="C24" s="361" t="s">
        <v>701</v>
      </c>
      <c r="D24" s="364"/>
      <c r="E24" s="364"/>
      <c r="F24" s="364"/>
      <c r="G24" s="364"/>
      <c r="H24" s="136">
        <f>' EMPTY-MIA ΧΩΡΑ'!M40</f>
        <v>0</v>
      </c>
    </row>
    <row r="25" spans="1:8" ht="30" customHeight="1">
      <c r="A25" s="365" t="s">
        <v>737</v>
      </c>
      <c r="B25" s="366"/>
      <c r="C25" s="366"/>
      <c r="D25" s="366"/>
      <c r="E25" s="366"/>
      <c r="F25" s="366"/>
      <c r="G25" s="366"/>
      <c r="H25" s="159">
        <f>SUM(H15:H24)</f>
        <v>0</v>
      </c>
    </row>
    <row r="26" spans="1:8" ht="30" customHeight="1" thickBot="1">
      <c r="A26" s="367" t="s">
        <v>702</v>
      </c>
      <c r="B26" s="368"/>
      <c r="C26" s="368"/>
      <c r="D26" s="368"/>
      <c r="E26" s="368"/>
      <c r="F26" s="368"/>
      <c r="G26" s="368"/>
      <c r="H26" s="160">
        <f>H25*90%</f>
        <v>0</v>
      </c>
    </row>
    <row r="27" spans="1:8" ht="25.5" customHeight="1" thickTop="1">
      <c r="A27" s="345" t="s">
        <v>703</v>
      </c>
      <c r="B27" s="346"/>
      <c r="C27" s="346"/>
      <c r="D27" s="346"/>
      <c r="E27" s="346"/>
      <c r="F27" s="346"/>
      <c r="G27" s="346"/>
      <c r="H27" s="347"/>
    </row>
    <row r="28" spans="1:8" ht="29.25" customHeight="1">
      <c r="A28" s="345" t="s">
        <v>704</v>
      </c>
      <c r="B28" s="346"/>
      <c r="C28" s="346"/>
      <c r="D28" s="346"/>
      <c r="E28" s="346"/>
      <c r="F28" s="346"/>
      <c r="G28" s="346"/>
      <c r="H28" s="347"/>
    </row>
    <row r="29" spans="1:8" ht="58.5" customHeight="1">
      <c r="A29" s="348" t="s">
        <v>755</v>
      </c>
      <c r="B29" s="349"/>
      <c r="C29" s="349"/>
      <c r="D29" s="349"/>
      <c r="E29" s="349"/>
      <c r="F29" s="349"/>
      <c r="G29" s="349"/>
      <c r="H29" s="350"/>
    </row>
    <row r="30" spans="1:8" ht="42" customHeight="1">
      <c r="A30" s="351">
        <f ca="1">NOW()</f>
        <v>44263.61957650463</v>
      </c>
      <c r="B30" s="352"/>
      <c r="C30" s="353"/>
      <c r="D30" s="138"/>
      <c r="E30" s="340"/>
      <c r="F30" s="340"/>
      <c r="G30" s="340"/>
      <c r="H30" s="139"/>
    </row>
    <row r="31" spans="1:8" ht="28.5" customHeight="1">
      <c r="A31" s="354" t="s">
        <v>746</v>
      </c>
      <c r="B31" s="355"/>
      <c r="C31" s="356"/>
      <c r="D31" s="140"/>
      <c r="E31" s="357" t="s">
        <v>747</v>
      </c>
      <c r="F31" s="357"/>
      <c r="G31" s="357"/>
      <c r="H31" s="141"/>
    </row>
    <row r="32" spans="1:8" ht="50.25" customHeight="1">
      <c r="A32" s="334" t="s">
        <v>748</v>
      </c>
      <c r="B32" s="335"/>
      <c r="C32" s="336"/>
      <c r="D32" s="138"/>
      <c r="E32" s="340"/>
      <c r="F32" s="340"/>
      <c r="G32" s="340"/>
      <c r="H32" s="139"/>
    </row>
    <row r="33" spans="1:8" ht="19.5" customHeight="1">
      <c r="A33" s="337"/>
      <c r="B33" s="338"/>
      <c r="C33" s="339"/>
      <c r="D33" s="140"/>
      <c r="E33" s="341" t="s">
        <v>749</v>
      </c>
      <c r="F33" s="341"/>
      <c r="G33" s="341"/>
      <c r="H33" s="141"/>
    </row>
    <row r="34" spans="1:8" ht="47.25" customHeight="1">
      <c r="A34" s="334" t="s">
        <v>750</v>
      </c>
      <c r="B34" s="335"/>
      <c r="C34" s="335"/>
      <c r="D34" s="138"/>
      <c r="E34" s="340"/>
      <c r="F34" s="340"/>
      <c r="G34" s="340"/>
      <c r="H34" s="139"/>
    </row>
    <row r="35" spans="1:8" ht="23.25" customHeight="1" thickBot="1">
      <c r="A35" s="342"/>
      <c r="B35" s="343"/>
      <c r="C35" s="343"/>
      <c r="D35" s="142"/>
      <c r="E35" s="344" t="s">
        <v>749</v>
      </c>
      <c r="F35" s="344"/>
      <c r="G35" s="344"/>
      <c r="H35" s="143"/>
    </row>
    <row r="36" ht="15.75" thickTop="1"/>
    <row r="41" ht="15" hidden="1"/>
    <row r="42" ht="15" hidden="1"/>
    <row r="43" ht="15" hidden="1"/>
    <row r="44" spans="2:4" ht="15" hidden="1">
      <c r="B44" s="120" t="s">
        <v>705</v>
      </c>
      <c r="C44" s="120" t="s">
        <v>677</v>
      </c>
      <c r="D44" s="222" t="s">
        <v>706</v>
      </c>
    </row>
    <row r="45" spans="2:4" ht="15" hidden="1">
      <c r="B45" s="120" t="s">
        <v>751</v>
      </c>
      <c r="C45" s="120" t="s">
        <v>707</v>
      </c>
      <c r="D45" s="222" t="s">
        <v>949</v>
      </c>
    </row>
    <row r="46" spans="2:4" ht="15" hidden="1">
      <c r="B46" s="120" t="s">
        <v>752</v>
      </c>
      <c r="C46" s="120" t="s">
        <v>664</v>
      </c>
      <c r="D46" s="223" t="s">
        <v>911</v>
      </c>
    </row>
    <row r="47" spans="3:4" ht="15" hidden="1">
      <c r="C47" s="120" t="s">
        <v>948</v>
      </c>
      <c r="D47" s="223" t="s">
        <v>914</v>
      </c>
    </row>
    <row r="48" spans="3:4" ht="15" hidden="1">
      <c r="C48" s="120" t="s">
        <v>758</v>
      </c>
      <c r="D48" s="223" t="s">
        <v>644</v>
      </c>
    </row>
    <row r="49" spans="3:4" ht="15" hidden="1">
      <c r="C49" s="120" t="s">
        <v>759</v>
      </c>
      <c r="D49" s="223" t="s">
        <v>913</v>
      </c>
    </row>
    <row r="50" ht="15" hidden="1">
      <c r="D50" s="223" t="s">
        <v>667</v>
      </c>
    </row>
    <row r="51" ht="15" hidden="1">
      <c r="D51" s="223" t="s">
        <v>912</v>
      </c>
    </row>
    <row r="52" ht="15" hidden="1">
      <c r="D52" s="223" t="s">
        <v>915</v>
      </c>
    </row>
    <row r="53" ht="15" hidden="1"/>
  </sheetData>
  <sheetProtection password="CC3D" sheet="1"/>
  <mergeCells count="56">
    <mergeCell ref="A6:B6"/>
    <mergeCell ref="C6:H6"/>
    <mergeCell ref="A1:H1"/>
    <mergeCell ref="A2:H2"/>
    <mergeCell ref="A4:C4"/>
    <mergeCell ref="D4:H4"/>
    <mergeCell ref="A5:B5"/>
    <mergeCell ref="C5:H5"/>
    <mergeCell ref="A7:B7"/>
    <mergeCell ref="C7:D7"/>
    <mergeCell ref="E7:F7"/>
    <mergeCell ref="A8:B8"/>
    <mergeCell ref="D8:E8"/>
    <mergeCell ref="A10:B10"/>
    <mergeCell ref="D10:H10"/>
    <mergeCell ref="A9:B9"/>
    <mergeCell ref="D9:E9"/>
    <mergeCell ref="A11:B11"/>
    <mergeCell ref="E11:F11"/>
    <mergeCell ref="C12:F12"/>
    <mergeCell ref="A13:H13"/>
    <mergeCell ref="A12:B12"/>
    <mergeCell ref="A14:G14"/>
    <mergeCell ref="A15:B15"/>
    <mergeCell ref="C15:G15"/>
    <mergeCell ref="A17:B17"/>
    <mergeCell ref="D17:G17"/>
    <mergeCell ref="A16:B16"/>
    <mergeCell ref="C16:E16"/>
    <mergeCell ref="F16:G16"/>
    <mergeCell ref="A18:B18"/>
    <mergeCell ref="D18:G18"/>
    <mergeCell ref="A19:B22"/>
    <mergeCell ref="C19:G19"/>
    <mergeCell ref="C20:G20"/>
    <mergeCell ref="C21:G21"/>
    <mergeCell ref="C22:G22"/>
    <mergeCell ref="A23:B23"/>
    <mergeCell ref="C23:G23"/>
    <mergeCell ref="A24:B24"/>
    <mergeCell ref="C24:G24"/>
    <mergeCell ref="A25:G25"/>
    <mergeCell ref="A26:G26"/>
    <mergeCell ref="A27:H27"/>
    <mergeCell ref="A28:H28"/>
    <mergeCell ref="A29:H29"/>
    <mergeCell ref="A30:C30"/>
    <mergeCell ref="E30:G30"/>
    <mergeCell ref="A31:C31"/>
    <mergeCell ref="E31:G31"/>
    <mergeCell ref="A32:C33"/>
    <mergeCell ref="E32:G32"/>
    <mergeCell ref="E33:G33"/>
    <mergeCell ref="A34:C35"/>
    <mergeCell ref="E34:G34"/>
    <mergeCell ref="E35:G35"/>
  </mergeCells>
  <dataValidations count="4">
    <dataValidation type="list" allowBlank="1" showInputMessage="1" showErrorMessage="1" sqref="C7:D7">
      <formula1>$B$44:$B$46</formula1>
    </dataValidation>
    <dataValidation type="list" allowBlank="1" showInputMessage="1" showErrorMessage="1" sqref="F8:F9 C17:C18 C11">
      <formula1>$C$44:$C$45</formula1>
    </dataValidation>
    <dataValidation type="list" allowBlank="1" showInputMessage="1" showErrorMessage="1" sqref="C12:F12">
      <formula1>$D$44:$D$45</formula1>
    </dataValidation>
    <dataValidation type="list" allowBlank="1" showInputMessage="1" showErrorMessage="1" sqref="F16:G16">
      <formula1>$C$46:$C$49</formula1>
    </dataValidation>
  </dataValidations>
  <printOptions horizontalCentered="1" verticalCentered="1"/>
  <pageMargins left="0" right="0" top="0" bottom="0" header="0.11" footer="0.11"/>
  <pageSetup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42"/>
  <sheetViews>
    <sheetView showGridLines="0" zoomScalePageLayoutView="0" workbookViewId="0" topLeftCell="A17">
      <selection activeCell="A1016" sqref="A54:IV1016"/>
    </sheetView>
  </sheetViews>
  <sheetFormatPr defaultColWidth="9.140625" defaultRowHeight="15"/>
  <cols>
    <col min="1" max="1" width="14.00390625" style="3" customWidth="1"/>
    <col min="2" max="2" width="14.140625" style="3" customWidth="1"/>
    <col min="3" max="3" width="19.57421875" style="3" customWidth="1"/>
    <col min="4" max="4" width="13.57421875" style="3" customWidth="1"/>
    <col min="5" max="5" width="12.28125" style="3" customWidth="1"/>
    <col min="6" max="6" width="3.28125" style="3" customWidth="1"/>
    <col min="7" max="7" width="10.140625" style="3" bestFit="1" customWidth="1"/>
    <col min="8" max="8" width="3.7109375" style="3" customWidth="1"/>
    <col min="9" max="9" width="6.421875" style="3" customWidth="1"/>
    <col min="10" max="10" width="2.140625" style="57" customWidth="1"/>
    <col min="11" max="11" width="5.140625" style="3" customWidth="1"/>
    <col min="12" max="12" width="8.57421875" style="3" customWidth="1"/>
    <col min="13" max="13" width="19.8515625" style="3" customWidth="1"/>
    <col min="14" max="14" width="12.7109375" style="3" customWidth="1"/>
    <col min="15" max="15" width="15.57421875" style="3" customWidth="1"/>
    <col min="16" max="16" width="13.57421875" style="3" hidden="1" customWidth="1"/>
    <col min="17" max="17" width="21.00390625" style="3" hidden="1" customWidth="1"/>
    <col min="18" max="18" width="16.140625" style="3" hidden="1" customWidth="1"/>
    <col min="19" max="19" width="22.421875" style="3" hidden="1" customWidth="1"/>
    <col min="20" max="20" width="21.00390625" style="3" hidden="1" customWidth="1"/>
    <col min="21" max="22" width="9.140625" style="3" customWidth="1"/>
    <col min="23" max="16384" width="9.140625" style="3" customWidth="1"/>
  </cols>
  <sheetData>
    <row r="1" spans="1:15" ht="37.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</row>
    <row r="3" spans="1:17" ht="19.5" customHeight="1">
      <c r="A3" s="331" t="s">
        <v>616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4"/>
      <c r="Q3" s="4"/>
    </row>
    <row r="4" spans="1:15" ht="27" customHeight="1">
      <c r="A4" s="324" t="s">
        <v>0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</row>
    <row r="5" spans="1:15" ht="24.75" customHeight="1">
      <c r="A5" s="5" t="s">
        <v>645</v>
      </c>
      <c r="B5" s="325" t="s">
        <v>916</v>
      </c>
      <c r="C5" s="325"/>
      <c r="D5" s="5" t="s">
        <v>642</v>
      </c>
      <c r="E5" s="187" t="s">
        <v>666</v>
      </c>
      <c r="F5" s="329"/>
      <c r="G5" s="329"/>
      <c r="H5" s="329" t="s">
        <v>643</v>
      </c>
      <c r="I5" s="329"/>
      <c r="J5" s="329"/>
      <c r="K5" s="395" t="s">
        <v>644</v>
      </c>
      <c r="L5" s="395"/>
      <c r="M5" s="329"/>
      <c r="N5" s="329"/>
      <c r="O5" s="329"/>
    </row>
    <row r="6" spans="1:15" ht="24.75" customHeight="1">
      <c r="A6" s="332" t="s">
        <v>646</v>
      </c>
      <c r="B6" s="332"/>
      <c r="C6" s="333"/>
      <c r="D6" s="333"/>
      <c r="E6" s="333"/>
      <c r="F6" s="322" t="s">
        <v>647</v>
      </c>
      <c r="G6" s="322"/>
      <c r="H6" s="333" t="s">
        <v>598</v>
      </c>
      <c r="I6" s="333"/>
      <c r="J6" s="333"/>
      <c r="K6" s="333"/>
      <c r="L6" s="333"/>
      <c r="M6" s="333"/>
      <c r="N6" s="6" t="s">
        <v>648</v>
      </c>
      <c r="O6" s="65" t="s">
        <v>924</v>
      </c>
    </row>
    <row r="7" spans="1:15" ht="24.75" customHeight="1">
      <c r="A7" s="7" t="s">
        <v>662</v>
      </c>
      <c r="B7" s="118">
        <v>545456</v>
      </c>
      <c r="C7" s="118"/>
      <c r="D7" s="322" t="s">
        <v>663</v>
      </c>
      <c r="E7" s="322"/>
      <c r="F7" s="322"/>
      <c r="G7" s="322"/>
      <c r="H7" s="333"/>
      <c r="I7" s="333"/>
      <c r="J7" s="333"/>
      <c r="K7" s="333"/>
      <c r="L7" s="333"/>
      <c r="M7" s="333"/>
      <c r="N7" s="333"/>
      <c r="O7" s="333"/>
    </row>
    <row r="8" spans="1:15" ht="24.75" customHeight="1">
      <c r="A8" s="5" t="s">
        <v>594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ht="28.5" customHeight="1">
      <c r="A9" s="8" t="s">
        <v>638</v>
      </c>
      <c r="B9" s="326"/>
      <c r="C9" s="326"/>
      <c r="D9" s="326"/>
      <c r="E9" s="326"/>
      <c r="F9" s="326"/>
      <c r="G9" s="314" t="s">
        <v>639</v>
      </c>
      <c r="H9" s="314"/>
      <c r="I9" s="314"/>
      <c r="J9" s="314"/>
      <c r="K9" s="327" t="s">
        <v>641</v>
      </c>
      <c r="L9" s="327"/>
      <c r="M9" s="314"/>
      <c r="N9" s="314"/>
      <c r="O9" s="314"/>
      <c r="Q9" s="9"/>
    </row>
    <row r="10" spans="1:15" ht="22.5" customHeight="1">
      <c r="A10" s="310" t="s">
        <v>26</v>
      </c>
      <c r="B10" s="311"/>
      <c r="C10" s="311"/>
      <c r="D10" s="311"/>
      <c r="E10" s="311"/>
      <c r="F10" s="311"/>
      <c r="G10" s="310"/>
      <c r="H10" s="310"/>
      <c r="I10" s="310"/>
      <c r="J10" s="310"/>
      <c r="K10" s="310"/>
      <c r="L10" s="310"/>
      <c r="M10" s="310"/>
      <c r="N10" s="312"/>
      <c r="O10" s="310"/>
    </row>
    <row r="11" spans="1:15" ht="21" customHeight="1">
      <c r="A11" s="313" t="s">
        <v>1</v>
      </c>
      <c r="B11" s="314"/>
      <c r="C11" s="314"/>
      <c r="D11" s="253"/>
      <c r="E11" s="253"/>
      <c r="F11" s="253"/>
      <c r="G11" s="253"/>
      <c r="H11" s="253"/>
      <c r="I11" s="253"/>
      <c r="J11" s="315" t="s">
        <v>20</v>
      </c>
      <c r="K11" s="316"/>
      <c r="L11" s="317"/>
      <c r="M11" s="315" t="s">
        <v>2</v>
      </c>
      <c r="N11" s="316"/>
      <c r="O11" s="317"/>
    </row>
    <row r="12" spans="1:16" s="12" customFormat="1" ht="24.75" customHeight="1">
      <c r="A12" s="10" t="s">
        <v>5</v>
      </c>
      <c r="B12" s="10" t="s">
        <v>6</v>
      </c>
      <c r="C12" s="10" t="s">
        <v>3</v>
      </c>
      <c r="D12" s="10" t="s">
        <v>5</v>
      </c>
      <c r="E12" s="10" t="s">
        <v>6</v>
      </c>
      <c r="F12" s="274" t="s">
        <v>3</v>
      </c>
      <c r="G12" s="275"/>
      <c r="H12" s="275"/>
      <c r="I12" s="321"/>
      <c r="J12" s="318"/>
      <c r="K12" s="319"/>
      <c r="L12" s="320"/>
      <c r="M12" s="318"/>
      <c r="N12" s="319"/>
      <c r="O12" s="320"/>
      <c r="P12" s="11"/>
    </row>
    <row r="13" spans="1:15" s="12" customFormat="1" ht="22.5" customHeight="1">
      <c r="A13" s="66"/>
      <c r="B13" s="86"/>
      <c r="C13" s="67"/>
      <c r="D13" s="66"/>
      <c r="E13" s="86"/>
      <c r="F13" s="304"/>
      <c r="G13" s="305"/>
      <c r="H13" s="305"/>
      <c r="I13" s="306"/>
      <c r="J13" s="83"/>
      <c r="K13" s="83"/>
      <c r="L13" s="84"/>
      <c r="M13" s="229"/>
      <c r="N13" s="230"/>
      <c r="O13" s="231"/>
    </row>
    <row r="14" spans="1:15" s="12" customFormat="1" ht="24.75" customHeight="1">
      <c r="A14" s="66"/>
      <c r="B14" s="86"/>
      <c r="C14" s="67"/>
      <c r="D14" s="66"/>
      <c r="E14" s="86"/>
      <c r="F14" s="304"/>
      <c r="G14" s="305"/>
      <c r="H14" s="305"/>
      <c r="I14" s="306"/>
      <c r="J14" s="83"/>
      <c r="K14" s="83"/>
      <c r="L14" s="84"/>
      <c r="M14" s="229"/>
      <c r="N14" s="230"/>
      <c r="O14" s="231"/>
    </row>
    <row r="15" spans="1:16" s="12" customFormat="1" ht="21.75" customHeight="1">
      <c r="A15" s="66"/>
      <c r="B15" s="86"/>
      <c r="C15" s="67"/>
      <c r="D15" s="66"/>
      <c r="E15" s="86"/>
      <c r="F15" s="304"/>
      <c r="G15" s="305"/>
      <c r="H15" s="305"/>
      <c r="I15" s="306"/>
      <c r="J15" s="83"/>
      <c r="K15" s="83"/>
      <c r="L15" s="84"/>
      <c r="M15" s="229"/>
      <c r="N15" s="230"/>
      <c r="O15" s="231"/>
      <c r="P15" s="13"/>
    </row>
    <row r="16" spans="1:16" s="12" customFormat="1" ht="24" customHeight="1">
      <c r="A16" s="66"/>
      <c r="B16" s="86"/>
      <c r="C16" s="67"/>
      <c r="D16" s="66"/>
      <c r="E16" s="86"/>
      <c r="F16" s="304"/>
      <c r="G16" s="305"/>
      <c r="H16" s="305"/>
      <c r="I16" s="306"/>
      <c r="J16" s="83"/>
      <c r="K16" s="83"/>
      <c r="L16" s="84"/>
      <c r="M16" s="229"/>
      <c r="N16" s="230"/>
      <c r="O16" s="231"/>
      <c r="P16" s="13"/>
    </row>
    <row r="17" spans="1:16" s="12" customFormat="1" ht="24" customHeight="1">
      <c r="A17" s="66"/>
      <c r="B17" s="86"/>
      <c r="C17" s="67"/>
      <c r="D17" s="66"/>
      <c r="E17" s="86"/>
      <c r="F17" s="304"/>
      <c r="G17" s="305"/>
      <c r="H17" s="305"/>
      <c r="I17" s="306"/>
      <c r="J17" s="83"/>
      <c r="K17" s="83"/>
      <c r="L17" s="84"/>
      <c r="M17" s="68"/>
      <c r="N17" s="69"/>
      <c r="O17" s="70"/>
      <c r="P17" s="13"/>
    </row>
    <row r="18" spans="1:16" s="12" customFormat="1" ht="24" customHeight="1">
      <c r="A18" s="66"/>
      <c r="B18" s="86"/>
      <c r="C18" s="71"/>
      <c r="D18" s="66"/>
      <c r="E18" s="86"/>
      <c r="F18" s="304"/>
      <c r="G18" s="305"/>
      <c r="H18" s="305"/>
      <c r="I18" s="306"/>
      <c r="J18" s="271"/>
      <c r="K18" s="272"/>
      <c r="L18" s="273"/>
      <c r="M18" s="271"/>
      <c r="N18" s="272"/>
      <c r="O18" s="273"/>
      <c r="P18" s="11"/>
    </row>
    <row r="19" spans="1:16" s="12" customFormat="1" ht="24" customHeight="1">
      <c r="A19" s="66"/>
      <c r="B19" s="86"/>
      <c r="C19" s="72"/>
      <c r="D19" s="66"/>
      <c r="E19" s="86"/>
      <c r="F19" s="304"/>
      <c r="G19" s="305"/>
      <c r="H19" s="305"/>
      <c r="I19" s="306"/>
      <c r="J19" s="396"/>
      <c r="K19" s="397"/>
      <c r="L19" s="398"/>
      <c r="M19" s="396"/>
      <c r="N19" s="397"/>
      <c r="O19" s="398"/>
      <c r="P19" s="11"/>
    </row>
    <row r="20" spans="1:16" s="12" customFormat="1" ht="29.25" customHeight="1">
      <c r="A20" s="295" t="s">
        <v>7</v>
      </c>
      <c r="B20" s="296"/>
      <c r="C20" s="296"/>
      <c r="D20" s="296"/>
      <c r="E20" s="296"/>
      <c r="F20" s="296"/>
      <c r="G20" s="297"/>
      <c r="H20" s="298" t="s">
        <v>8</v>
      </c>
      <c r="I20" s="299"/>
      <c r="J20" s="299"/>
      <c r="K20" s="299"/>
      <c r="L20" s="299"/>
      <c r="M20" s="299"/>
      <c r="N20" s="14"/>
      <c r="O20" s="85">
        <v>0</v>
      </c>
      <c r="P20" s="15"/>
    </row>
    <row r="21" spans="1:16" s="12" customFormat="1" ht="32.25" customHeight="1">
      <c r="A21" s="300" t="s">
        <v>21</v>
      </c>
      <c r="B21" s="301"/>
      <c r="C21" s="16" t="s">
        <v>3</v>
      </c>
      <c r="D21" s="278" t="s">
        <v>602</v>
      </c>
      <c r="E21" s="279"/>
      <c r="F21" s="279"/>
      <c r="G21" s="279"/>
      <c r="H21" s="279"/>
      <c r="I21" s="279"/>
      <c r="J21" s="279"/>
      <c r="K21" s="280"/>
      <c r="L21" s="17" t="s">
        <v>22</v>
      </c>
      <c r="M21" s="18" t="s">
        <v>9</v>
      </c>
      <c r="N21" s="19"/>
      <c r="O21" s="20"/>
      <c r="P21" s="21"/>
    </row>
    <row r="22" spans="1:16" s="12" customFormat="1" ht="30.75" customHeight="1">
      <c r="A22" s="302" t="s">
        <v>674</v>
      </c>
      <c r="B22" s="303"/>
      <c r="C22" s="73" t="s">
        <v>615</v>
      </c>
      <c r="D22" s="95">
        <f>VLOOKUP($C$22,$A$55:$B$1018,2,FALSE)</f>
        <v>0</v>
      </c>
      <c r="E22" s="74" t="s">
        <v>615</v>
      </c>
      <c r="F22" s="22" t="s">
        <v>4</v>
      </c>
      <c r="G22" s="98">
        <f>VLOOKUP($E$22,$O$70:$P$80,2,FALSE)</f>
        <v>0</v>
      </c>
      <c r="H22" s="22" t="s">
        <v>4</v>
      </c>
      <c r="I22" s="23">
        <v>0.85</v>
      </c>
      <c r="J22" s="24"/>
      <c r="K22" s="25">
        <v>1</v>
      </c>
      <c r="L22" s="144">
        <v>1</v>
      </c>
      <c r="M22" s="102">
        <f>($I$22*$G$22*$D$22)/($L$22)</f>
        <v>0</v>
      </c>
      <c r="N22" s="27"/>
      <c r="O22" s="20"/>
      <c r="P22" s="21"/>
    </row>
    <row r="23" spans="1:16" s="12" customFormat="1" ht="30.75" customHeight="1">
      <c r="A23" s="293"/>
      <c r="B23" s="294"/>
      <c r="C23" s="79" t="s">
        <v>615</v>
      </c>
      <c r="D23" s="95">
        <f>VLOOKUP($C$23,$A$55:$B$1018,2,FALSE)</f>
        <v>0</v>
      </c>
      <c r="E23" s="74" t="s">
        <v>615</v>
      </c>
      <c r="F23" s="22" t="s">
        <v>4</v>
      </c>
      <c r="G23" s="98">
        <f>VLOOKUP($E$23,$Q$82:$R$110,2,FALSE)</f>
        <v>0</v>
      </c>
      <c r="H23" s="22" t="s">
        <v>4</v>
      </c>
      <c r="I23" s="23">
        <v>0.85</v>
      </c>
      <c r="J23" s="24"/>
      <c r="K23" s="25">
        <v>1</v>
      </c>
      <c r="L23" s="144">
        <v>1</v>
      </c>
      <c r="M23" s="102">
        <f>($I$23*$G$23*$D$23)/($L$23)</f>
        <v>0</v>
      </c>
      <c r="N23" s="27"/>
      <c r="O23" s="20"/>
      <c r="P23" s="21"/>
    </row>
    <row r="24" spans="1:16" s="12" customFormat="1" ht="30.75" customHeight="1">
      <c r="A24" s="293"/>
      <c r="B24" s="294"/>
      <c r="C24" s="79" t="s">
        <v>615</v>
      </c>
      <c r="D24" s="95">
        <f>VLOOKUP($C$24,$A$55:$B$1018,2,FALSE)</f>
        <v>0</v>
      </c>
      <c r="E24" s="74" t="s">
        <v>615</v>
      </c>
      <c r="F24" s="22" t="s">
        <v>4</v>
      </c>
      <c r="G24" s="98">
        <f>VLOOKUP($E$24,$Q$82:$R$110,2,FALSE)</f>
        <v>0</v>
      </c>
      <c r="H24" s="22" t="s">
        <v>4</v>
      </c>
      <c r="I24" s="23">
        <v>0.85</v>
      </c>
      <c r="J24" s="24"/>
      <c r="K24" s="25">
        <v>1</v>
      </c>
      <c r="L24" s="144">
        <v>1</v>
      </c>
      <c r="M24" s="102">
        <f>($I$24*$G$24*$D$24)/($L$24)</f>
        <v>0</v>
      </c>
      <c r="N24" s="28"/>
      <c r="O24" s="20"/>
      <c r="P24" s="21"/>
    </row>
    <row r="25" spans="1:16" s="12" customFormat="1" ht="30.75" customHeight="1">
      <c r="A25" s="293"/>
      <c r="B25" s="294"/>
      <c r="C25" s="79" t="s">
        <v>615</v>
      </c>
      <c r="D25" s="95">
        <f>VLOOKUP($C$25,$A$55:$B$1018,2,FALSE)</f>
        <v>0</v>
      </c>
      <c r="E25" s="74" t="s">
        <v>615</v>
      </c>
      <c r="F25" s="22" t="s">
        <v>4</v>
      </c>
      <c r="G25" s="98">
        <f>VLOOKUP($E$25,$Q$82:$R$110,2,FALSE)</f>
        <v>0</v>
      </c>
      <c r="H25" s="22" t="s">
        <v>4</v>
      </c>
      <c r="I25" s="23">
        <v>0.85</v>
      </c>
      <c r="J25" s="24"/>
      <c r="K25" s="25">
        <v>1</v>
      </c>
      <c r="L25" s="144">
        <v>1</v>
      </c>
      <c r="M25" s="102">
        <f>($I$25*$G$25*$D$25)/($L$25)</f>
        <v>0</v>
      </c>
      <c r="N25" s="28"/>
      <c r="O25" s="20"/>
      <c r="P25" s="21"/>
    </row>
    <row r="26" spans="1:16" s="12" customFormat="1" ht="30.75" customHeight="1">
      <c r="A26" s="293"/>
      <c r="B26" s="294"/>
      <c r="C26" s="79" t="s">
        <v>615</v>
      </c>
      <c r="D26" s="95">
        <f>VLOOKUP($C$26,$A$55:$B$1018,2,FALSE)</f>
        <v>0</v>
      </c>
      <c r="E26" s="74" t="s">
        <v>615</v>
      </c>
      <c r="F26" s="22" t="s">
        <v>4</v>
      </c>
      <c r="G26" s="98">
        <f>VLOOKUP($E$26,$Q$82:$R$110,2,FALSE)</f>
        <v>0</v>
      </c>
      <c r="H26" s="22" t="s">
        <v>4</v>
      </c>
      <c r="I26" s="23">
        <v>0.85</v>
      </c>
      <c r="J26" s="24"/>
      <c r="K26" s="25">
        <v>1</v>
      </c>
      <c r="L26" s="144">
        <v>1</v>
      </c>
      <c r="M26" s="102">
        <f>($I$26*$G$26*$D$26)/($L$26)</f>
        <v>0</v>
      </c>
      <c r="N26" s="29"/>
      <c r="O26" s="20"/>
      <c r="P26" s="21"/>
    </row>
    <row r="27" spans="1:16" s="12" customFormat="1" ht="30.75" customHeight="1">
      <c r="A27" s="293"/>
      <c r="B27" s="294"/>
      <c r="C27" s="79" t="s">
        <v>615</v>
      </c>
      <c r="D27" s="95">
        <f>VLOOKUP($C$27,$A$55:$B$1018,2,FALSE)</f>
        <v>0</v>
      </c>
      <c r="E27" s="74" t="s">
        <v>615</v>
      </c>
      <c r="F27" s="22" t="s">
        <v>4</v>
      </c>
      <c r="G27" s="98">
        <f>VLOOKUP($E$27,$Q$82:$R$110,2,FALSE)</f>
        <v>0</v>
      </c>
      <c r="H27" s="22" t="s">
        <v>4</v>
      </c>
      <c r="I27" s="23">
        <v>0.85</v>
      </c>
      <c r="J27" s="24"/>
      <c r="K27" s="25">
        <v>1</v>
      </c>
      <c r="L27" s="144">
        <v>1</v>
      </c>
      <c r="M27" s="102">
        <f>($I$27*$G$27*$D$27)/($L$27)</f>
        <v>0</v>
      </c>
      <c r="N27" s="29"/>
      <c r="O27" s="20"/>
      <c r="P27" s="21"/>
    </row>
    <row r="28" spans="1:16" s="12" customFormat="1" ht="30.75" customHeight="1">
      <c r="A28" s="293"/>
      <c r="B28" s="294"/>
      <c r="C28" s="79" t="s">
        <v>615</v>
      </c>
      <c r="D28" s="95">
        <f>VLOOKUP($C$28,$A$55:$B$1018,2,FALSE)</f>
        <v>0</v>
      </c>
      <c r="E28" s="74" t="s">
        <v>615</v>
      </c>
      <c r="F28" s="22" t="s">
        <v>4</v>
      </c>
      <c r="G28" s="98">
        <f>VLOOKUP($E$28,$Q$82:$R$110,2,FALSE)</f>
        <v>0</v>
      </c>
      <c r="H28" s="22" t="s">
        <v>4</v>
      </c>
      <c r="I28" s="23">
        <v>0.85</v>
      </c>
      <c r="J28" s="24"/>
      <c r="K28" s="25">
        <v>1</v>
      </c>
      <c r="L28" s="144">
        <v>1</v>
      </c>
      <c r="M28" s="103">
        <f>($I$28*$G$28*$D$28)/($L$28)</f>
        <v>0</v>
      </c>
      <c r="O28" s="30"/>
      <c r="P28" s="21"/>
    </row>
    <row r="29" spans="1:16" s="12" customFormat="1" ht="30.75" customHeight="1">
      <c r="A29" s="302" t="s">
        <v>675</v>
      </c>
      <c r="B29" s="303"/>
      <c r="C29" s="79" t="s">
        <v>615</v>
      </c>
      <c r="D29" s="95">
        <f>VLOOKUP($C$29,$A$55:$B$1018,2,FALSE)</f>
        <v>0</v>
      </c>
      <c r="E29" s="74" t="s">
        <v>615</v>
      </c>
      <c r="F29" s="22" t="s">
        <v>4</v>
      </c>
      <c r="G29" s="98">
        <f>VLOOKUP($E$29,$O$70:$P$80,2,FALSE)</f>
        <v>0</v>
      </c>
      <c r="H29" s="22" t="s">
        <v>4</v>
      </c>
      <c r="I29" s="23">
        <v>0.85</v>
      </c>
      <c r="J29" s="24"/>
      <c r="K29" s="25">
        <v>1</v>
      </c>
      <c r="L29" s="144">
        <v>1</v>
      </c>
      <c r="M29" s="103">
        <f>($I$29*$G$29*$D$29)/($L$29)</f>
        <v>0</v>
      </c>
      <c r="N29" s="105">
        <f>SUM($M$22:$M$29)</f>
        <v>0</v>
      </c>
      <c r="O29" s="30"/>
      <c r="P29" s="21"/>
    </row>
    <row r="30" spans="1:16" s="12" customFormat="1" ht="26.25" customHeight="1">
      <c r="A30" s="281" t="s">
        <v>595</v>
      </c>
      <c r="B30" s="282"/>
      <c r="C30" s="31"/>
      <c r="D30" s="112"/>
      <c r="E30" s="33"/>
      <c r="F30" s="25"/>
      <c r="G30" s="23"/>
      <c r="H30" s="25"/>
      <c r="I30" s="23"/>
      <c r="J30" s="24"/>
      <c r="K30" s="25"/>
      <c r="L30" s="34"/>
      <c r="M30" s="35"/>
      <c r="N30" s="36"/>
      <c r="O30" s="37"/>
      <c r="P30" s="21"/>
    </row>
    <row r="31" spans="1:16" s="12" customFormat="1" ht="30.75" customHeight="1">
      <c r="A31" s="283" t="s">
        <v>665</v>
      </c>
      <c r="B31" s="284"/>
      <c r="C31" s="79" t="s">
        <v>29</v>
      </c>
      <c r="D31" s="96"/>
      <c r="E31" s="74" t="s">
        <v>615</v>
      </c>
      <c r="F31" s="22" t="s">
        <v>4</v>
      </c>
      <c r="G31" s="98">
        <f>VLOOKUP($E$31,$M$55:$N$65,2,FALSE)</f>
        <v>0</v>
      </c>
      <c r="H31" s="75"/>
      <c r="I31" s="76"/>
      <c r="J31" s="77"/>
      <c r="K31" s="78"/>
      <c r="L31" s="144">
        <v>1</v>
      </c>
      <c r="M31" s="103">
        <f>($D$31*$G$31)/($L$31)</f>
        <v>0</v>
      </c>
      <c r="N31" s="29"/>
      <c r="O31" s="20"/>
      <c r="P31" s="21"/>
    </row>
    <row r="32" spans="1:18" s="12" customFormat="1" ht="30.75" customHeight="1">
      <c r="A32" s="285" t="s">
        <v>618</v>
      </c>
      <c r="B32" s="286"/>
      <c r="C32" s="79" t="s">
        <v>615</v>
      </c>
      <c r="D32" s="95">
        <f>VLOOKUP($C$32,$A$55:$B$1018,2,FALSE)</f>
        <v>0</v>
      </c>
      <c r="E32" s="74" t="s">
        <v>615</v>
      </c>
      <c r="F32" s="22" t="s">
        <v>4</v>
      </c>
      <c r="G32" s="98">
        <f>VLOOKUP($E$32,$M$83:$N$93,2,FALSE)</f>
        <v>0</v>
      </c>
      <c r="H32" s="147">
        <v>1</v>
      </c>
      <c r="I32" s="287">
        <v>0</v>
      </c>
      <c r="J32" s="287"/>
      <c r="K32" s="288"/>
      <c r="L32" s="144">
        <v>1</v>
      </c>
      <c r="M32" s="103">
        <f>IF($Q$32&gt;=$I$32,$I$32,$Q$32)</f>
        <v>0</v>
      </c>
      <c r="N32" s="29"/>
      <c r="O32" s="20"/>
      <c r="P32" s="21"/>
      <c r="Q32" s="38">
        <f>(($D$32*$G$32*$H$32)/$L$32)*85%</f>
        <v>0</v>
      </c>
      <c r="R32" s="38"/>
    </row>
    <row r="33" spans="1:18" s="12" customFormat="1" ht="30.75" customHeight="1">
      <c r="A33" s="285" t="s">
        <v>668</v>
      </c>
      <c r="B33" s="286"/>
      <c r="C33" s="79" t="s">
        <v>615</v>
      </c>
      <c r="D33" s="97">
        <f>VLOOKUP($C$33,$A$54:$B$1018,2,FALSE)</f>
        <v>0</v>
      </c>
      <c r="E33" s="80" t="s">
        <v>615</v>
      </c>
      <c r="F33" s="39" t="s">
        <v>4</v>
      </c>
      <c r="G33" s="113">
        <f>VLOOKUP($E$33,$M$92:$N$104,2,FALSE)</f>
        <v>0</v>
      </c>
      <c r="H33" s="148">
        <v>1</v>
      </c>
      <c r="I33" s="23"/>
      <c r="J33" s="24"/>
      <c r="K33" s="25"/>
      <c r="L33" s="145">
        <v>1</v>
      </c>
      <c r="M33" s="103">
        <f>($D$33*$G$33*60%*85%*H33)/($L$33)</f>
        <v>0</v>
      </c>
      <c r="N33" s="29"/>
      <c r="O33" s="20"/>
      <c r="P33" s="21"/>
      <c r="Q33" s="38"/>
      <c r="R33" s="154">
        <f>M31+M32</f>
        <v>0</v>
      </c>
    </row>
    <row r="34" spans="1:16" s="12" customFormat="1" ht="23.25" customHeight="1">
      <c r="A34" s="289" t="s">
        <v>10</v>
      </c>
      <c r="B34" s="290"/>
      <c r="C34" s="290"/>
      <c r="D34" s="290"/>
      <c r="E34" s="290"/>
      <c r="F34" s="290"/>
      <c r="G34" s="290"/>
      <c r="H34" s="291"/>
      <c r="I34" s="290"/>
      <c r="J34" s="290"/>
      <c r="K34" s="292"/>
      <c r="L34" s="40" t="s">
        <v>11</v>
      </c>
      <c r="M34" s="41"/>
      <c r="N34" s="42"/>
      <c r="O34" s="106">
        <f>SUM($M$22:$M$33)</f>
        <v>0</v>
      </c>
      <c r="P34" s="21"/>
    </row>
    <row r="35" spans="1:17" s="12" customFormat="1" ht="31.5" customHeight="1">
      <c r="A35" s="274" t="s">
        <v>12</v>
      </c>
      <c r="B35" s="275"/>
      <c r="C35" s="275"/>
      <c r="D35" s="43" t="s">
        <v>628</v>
      </c>
      <c r="E35" s="44" t="s">
        <v>633</v>
      </c>
      <c r="F35" s="276" t="s">
        <v>634</v>
      </c>
      <c r="G35" s="277"/>
      <c r="H35" s="278" t="s">
        <v>619</v>
      </c>
      <c r="I35" s="279"/>
      <c r="J35" s="279"/>
      <c r="K35" s="279"/>
      <c r="L35" s="280"/>
      <c r="M35" s="45" t="s">
        <v>9</v>
      </c>
      <c r="N35" s="46"/>
      <c r="O35" s="47"/>
      <c r="P35" s="15"/>
      <c r="Q35" s="13"/>
    </row>
    <row r="36" spans="1:17" s="12" customFormat="1" ht="30.75" customHeight="1">
      <c r="A36" s="258" t="s">
        <v>1002</v>
      </c>
      <c r="B36" s="259"/>
      <c r="C36" s="259"/>
      <c r="D36" s="81" t="s">
        <v>664</v>
      </c>
      <c r="E36" s="111">
        <f>VLOOKUP($D$36,$R$59:$S$64,2,FALSE)</f>
        <v>0</v>
      </c>
      <c r="F36" s="263">
        <f>VLOOKUP($D$36,$R$59:$T$64,3,FALSE)</f>
        <v>0</v>
      </c>
      <c r="G36" s="264"/>
      <c r="H36" s="265"/>
      <c r="I36" s="266"/>
      <c r="J36" s="266"/>
      <c r="K36" s="266"/>
      <c r="L36" s="267"/>
      <c r="M36" s="107">
        <v>0</v>
      </c>
      <c r="N36" s="29"/>
      <c r="O36" s="47"/>
      <c r="P36" s="15"/>
      <c r="Q36" s="13"/>
    </row>
    <row r="37" spans="1:17" s="12" customFormat="1" ht="30.75" customHeight="1">
      <c r="A37" s="258" t="s">
        <v>1003</v>
      </c>
      <c r="B37" s="259"/>
      <c r="C37" s="259"/>
      <c r="D37" s="81" t="s">
        <v>664</v>
      </c>
      <c r="E37" s="111">
        <f>VLOOKUP($D$37,$R$72:$S$77,2,FALSE)</f>
        <v>0</v>
      </c>
      <c r="F37" s="263">
        <f>VLOOKUP($D$37,$R$72:$T$77,3,FALSE)</f>
        <v>0</v>
      </c>
      <c r="G37" s="264"/>
      <c r="H37" s="265"/>
      <c r="I37" s="266"/>
      <c r="J37" s="266"/>
      <c r="K37" s="266"/>
      <c r="L37" s="267"/>
      <c r="M37" s="107">
        <v>0</v>
      </c>
      <c r="N37" s="29"/>
      <c r="O37" s="47"/>
      <c r="P37" s="15"/>
      <c r="Q37" s="13"/>
    </row>
    <row r="38" spans="1:17" s="12" customFormat="1" ht="27" customHeight="1">
      <c r="A38" s="268" t="s">
        <v>617</v>
      </c>
      <c r="B38" s="269"/>
      <c r="C38" s="270"/>
      <c r="D38" s="26"/>
      <c r="E38" s="25"/>
      <c r="F38" s="266"/>
      <c r="G38" s="267"/>
      <c r="H38" s="265"/>
      <c r="I38" s="266"/>
      <c r="J38" s="266"/>
      <c r="K38" s="266"/>
      <c r="L38" s="267"/>
      <c r="M38" s="107">
        <v>0</v>
      </c>
      <c r="N38" s="29"/>
      <c r="O38" s="20"/>
      <c r="P38" s="21"/>
      <c r="Q38" s="13"/>
    </row>
    <row r="39" spans="1:17" s="12" customFormat="1" ht="30" customHeight="1">
      <c r="A39" s="258" t="s">
        <v>620</v>
      </c>
      <c r="B39" s="259"/>
      <c r="C39" s="259"/>
      <c r="D39" s="260"/>
      <c r="E39" s="261"/>
      <c r="F39" s="261"/>
      <c r="G39" s="262"/>
      <c r="H39" s="250">
        <v>0</v>
      </c>
      <c r="I39" s="251"/>
      <c r="J39" s="188"/>
      <c r="K39" s="23"/>
      <c r="L39" s="146">
        <v>1</v>
      </c>
      <c r="M39" s="35">
        <f>H39/L39</f>
        <v>0</v>
      </c>
      <c r="N39" s="29"/>
      <c r="O39" s="20"/>
      <c r="P39" s="21"/>
      <c r="Q39" s="13"/>
    </row>
    <row r="40" spans="1:18" s="12" customFormat="1" ht="31.5" customHeight="1">
      <c r="A40" s="258" t="s">
        <v>621</v>
      </c>
      <c r="B40" s="259"/>
      <c r="C40" s="259"/>
      <c r="D40" s="260"/>
      <c r="E40" s="261"/>
      <c r="F40" s="261"/>
      <c r="G40" s="262"/>
      <c r="H40" s="250">
        <v>0</v>
      </c>
      <c r="I40" s="251"/>
      <c r="J40" s="188"/>
      <c r="K40" s="23"/>
      <c r="L40" s="146">
        <v>1</v>
      </c>
      <c r="M40" s="104">
        <f>H40/L40</f>
        <v>0</v>
      </c>
      <c r="N40" s="29"/>
      <c r="O40" s="20"/>
      <c r="P40" s="21"/>
      <c r="Q40" s="13"/>
      <c r="R40" s="158">
        <f>M36+M37+M38+M39+M40</f>
        <v>0</v>
      </c>
    </row>
    <row r="41" spans="1:17" s="12" customFormat="1" ht="25.5" customHeight="1">
      <c r="A41" s="260" t="s">
        <v>622</v>
      </c>
      <c r="B41" s="261"/>
      <c r="C41" s="262"/>
      <c r="D41" s="255"/>
      <c r="E41" s="256"/>
      <c r="F41" s="256"/>
      <c r="G41" s="257"/>
      <c r="H41" s="250">
        <v>0</v>
      </c>
      <c r="I41" s="251"/>
      <c r="J41" s="188"/>
      <c r="K41" s="23"/>
      <c r="L41" s="146">
        <v>1</v>
      </c>
      <c r="M41" s="107">
        <f>H41/L41</f>
        <v>0</v>
      </c>
      <c r="N41" s="48"/>
      <c r="O41" s="49"/>
      <c r="P41" s="21"/>
      <c r="Q41" s="13"/>
    </row>
    <row r="42" spans="1:16" s="12" customFormat="1" ht="26.25" customHeight="1">
      <c r="A42" s="252" t="s">
        <v>14</v>
      </c>
      <c r="B42" s="253"/>
      <c r="C42" s="253"/>
      <c r="D42" s="253"/>
      <c r="E42" s="253"/>
      <c r="F42" s="253"/>
      <c r="G42" s="235" t="s">
        <v>15</v>
      </c>
      <c r="H42" s="400"/>
      <c r="I42" s="254"/>
      <c r="J42" s="254"/>
      <c r="K42" s="254"/>
      <c r="L42" s="254"/>
      <c r="M42" s="254"/>
      <c r="N42" s="50" t="s">
        <v>13</v>
      </c>
      <c r="O42" s="108">
        <f>SUM($M$36:$M$41)</f>
        <v>0</v>
      </c>
      <c r="P42" s="51"/>
    </row>
    <row r="43" spans="1:16" s="12" customFormat="1" ht="22.5" customHeight="1">
      <c r="A43" s="29"/>
      <c r="B43" s="52"/>
      <c r="C43" s="52"/>
      <c r="D43" s="52"/>
      <c r="E43" s="52"/>
      <c r="F43" s="52"/>
      <c r="G43" s="234" t="s">
        <v>25</v>
      </c>
      <c r="H43" s="234"/>
      <c r="I43" s="234"/>
      <c r="J43" s="234"/>
      <c r="K43" s="234"/>
      <c r="L43" s="234"/>
      <c r="M43" s="235"/>
      <c r="N43" s="50" t="s">
        <v>13</v>
      </c>
      <c r="O43" s="109">
        <f>$O$20+$O$34+$O$42</f>
        <v>0</v>
      </c>
      <c r="P43" s="15"/>
    </row>
    <row r="44" spans="1:16" s="12" customFormat="1" ht="24.75" customHeight="1">
      <c r="A44" s="29"/>
      <c r="B44" s="52"/>
      <c r="C44" s="52"/>
      <c r="D44" s="52"/>
      <c r="E44" s="52"/>
      <c r="F44" s="52"/>
      <c r="G44" s="234" t="s">
        <v>16</v>
      </c>
      <c r="H44" s="234"/>
      <c r="I44" s="234"/>
      <c r="J44" s="234"/>
      <c r="K44" s="234"/>
      <c r="L44" s="234"/>
      <c r="M44" s="235"/>
      <c r="N44" s="50" t="s">
        <v>13</v>
      </c>
      <c r="O44" s="110">
        <v>0</v>
      </c>
      <c r="P44" s="51"/>
    </row>
    <row r="45" spans="1:16" s="12" customFormat="1" ht="24" customHeight="1">
      <c r="A45" s="29"/>
      <c r="B45" s="52"/>
      <c r="C45" s="52"/>
      <c r="D45" s="52"/>
      <c r="E45" s="52"/>
      <c r="F45" s="52"/>
      <c r="G45" s="234" t="s">
        <v>17</v>
      </c>
      <c r="H45" s="234"/>
      <c r="I45" s="234"/>
      <c r="J45" s="234"/>
      <c r="K45" s="234"/>
      <c r="L45" s="234"/>
      <c r="M45" s="235"/>
      <c r="N45" s="50" t="s">
        <v>13</v>
      </c>
      <c r="O45" s="109">
        <f>$O$43-$O$44</f>
        <v>0</v>
      </c>
      <c r="P45" s="15"/>
    </row>
    <row r="46" spans="1:16" s="12" customFormat="1" ht="22.5" customHeight="1">
      <c r="A46" s="29"/>
      <c r="B46" s="52"/>
      <c r="C46" s="52"/>
      <c r="D46" s="52"/>
      <c r="E46" s="52"/>
      <c r="F46" s="52"/>
      <c r="G46" s="236" t="s">
        <v>18</v>
      </c>
      <c r="H46" s="236"/>
      <c r="I46" s="236"/>
      <c r="J46" s="236"/>
      <c r="K46" s="236"/>
      <c r="L46" s="236"/>
      <c r="M46" s="236"/>
      <c r="N46" s="237"/>
      <c r="O46" s="236"/>
      <c r="P46" s="51"/>
    </row>
    <row r="47" spans="1:15" s="12" customFormat="1" ht="21.75" customHeight="1">
      <c r="A47" s="238" t="s">
        <v>19</v>
      </c>
      <c r="B47" s="238"/>
      <c r="C47" s="238"/>
      <c r="D47" s="238"/>
      <c r="E47" s="238"/>
      <c r="F47" s="238"/>
      <c r="G47" s="238"/>
      <c r="H47" s="239" t="s">
        <v>671</v>
      </c>
      <c r="I47" s="240"/>
      <c r="J47" s="240"/>
      <c r="K47" s="240"/>
      <c r="L47" s="240"/>
      <c r="M47" s="240"/>
      <c r="N47" s="240"/>
      <c r="O47" s="241"/>
    </row>
    <row r="48" spans="1:15" s="12" customFormat="1" ht="32.25" customHeight="1">
      <c r="A48" s="232" t="s">
        <v>672</v>
      </c>
      <c r="B48" s="401"/>
      <c r="C48" s="242" t="s">
        <v>23</v>
      </c>
      <c r="D48" s="243"/>
      <c r="E48" s="243"/>
      <c r="F48" s="243"/>
      <c r="G48" s="244"/>
      <c r="H48" s="242" t="s">
        <v>670</v>
      </c>
      <c r="I48" s="245"/>
      <c r="J48" s="245"/>
      <c r="K48" s="245"/>
      <c r="L48" s="399">
        <f ca="1">NOW()</f>
        <v>44263.61957650463</v>
      </c>
      <c r="M48" s="399"/>
      <c r="N48" s="53"/>
      <c r="O48" s="54"/>
    </row>
    <row r="49" spans="1:15" s="12" customFormat="1" ht="15" customHeight="1">
      <c r="A49" s="55" t="s">
        <v>24</v>
      </c>
      <c r="B49" s="55"/>
      <c r="C49" s="1"/>
      <c r="D49" s="1"/>
      <c r="E49" s="1"/>
      <c r="F49" s="1"/>
      <c r="G49" s="1"/>
      <c r="H49" s="1"/>
      <c r="I49" s="1"/>
      <c r="J49" s="2"/>
      <c r="K49" s="1"/>
      <c r="L49" s="1"/>
      <c r="M49" s="1"/>
      <c r="N49" s="1"/>
      <c r="O49" s="1"/>
    </row>
    <row r="50" s="12" customFormat="1" ht="15">
      <c r="J50" s="56"/>
    </row>
    <row r="54" ht="15" hidden="1"/>
    <row r="55" spans="1:16" ht="15" hidden="1">
      <c r="A55" s="193" t="s">
        <v>615</v>
      </c>
      <c r="B55" s="194">
        <v>0</v>
      </c>
      <c r="M55" s="58" t="s">
        <v>596</v>
      </c>
      <c r="N55" s="193"/>
      <c r="O55" s="58" t="s">
        <v>596</v>
      </c>
      <c r="P55" s="193"/>
    </row>
    <row r="56" spans="1:20" ht="25.5" hidden="1">
      <c r="A56" s="195" t="s">
        <v>28</v>
      </c>
      <c r="B56" s="196"/>
      <c r="M56" s="193" t="s">
        <v>615</v>
      </c>
      <c r="N56" s="59">
        <v>0</v>
      </c>
      <c r="O56" s="193" t="s">
        <v>615</v>
      </c>
      <c r="P56" s="59">
        <v>0</v>
      </c>
      <c r="Q56" s="60"/>
      <c r="R56" s="228" t="s">
        <v>623</v>
      </c>
      <c r="S56" s="228"/>
      <c r="T56" s="228"/>
    </row>
    <row r="57" spans="1:20" ht="15" hidden="1">
      <c r="A57" s="197" t="s">
        <v>29</v>
      </c>
      <c r="B57" s="198">
        <v>11970</v>
      </c>
      <c r="G57" s="3" t="s">
        <v>640</v>
      </c>
      <c r="M57" s="193" t="s">
        <v>599</v>
      </c>
      <c r="N57" s="59">
        <v>1</v>
      </c>
      <c r="O57" s="193" t="s">
        <v>599</v>
      </c>
      <c r="P57" s="59">
        <v>0.5</v>
      </c>
      <c r="R57" s="61" t="s">
        <v>628</v>
      </c>
      <c r="S57" s="61" t="s">
        <v>630</v>
      </c>
      <c r="T57" s="61" t="s">
        <v>631</v>
      </c>
    </row>
    <row r="58" spans="1:20" ht="25.5" hidden="1">
      <c r="A58" s="197" t="s">
        <v>761</v>
      </c>
      <c r="B58" s="198">
        <v>7049</v>
      </c>
      <c r="G58" s="3" t="s">
        <v>641</v>
      </c>
      <c r="M58" s="193" t="s">
        <v>929</v>
      </c>
      <c r="N58" s="59">
        <v>1</v>
      </c>
      <c r="O58" s="193" t="s">
        <v>929</v>
      </c>
      <c r="P58" s="59">
        <v>0.625</v>
      </c>
      <c r="S58" s="61" t="s">
        <v>629</v>
      </c>
      <c r="T58" s="61" t="s">
        <v>629</v>
      </c>
    </row>
    <row r="59" spans="1:20" ht="15" hidden="1">
      <c r="A59" s="197"/>
      <c r="B59" s="198"/>
      <c r="G59" s="63" t="s">
        <v>907</v>
      </c>
      <c r="M59" s="193" t="s">
        <v>601</v>
      </c>
      <c r="N59" s="59">
        <v>1</v>
      </c>
      <c r="O59" s="193" t="s">
        <v>601</v>
      </c>
      <c r="P59" s="59">
        <v>0.625</v>
      </c>
      <c r="R59" s="3" t="s">
        <v>664</v>
      </c>
      <c r="S59" s="62">
        <v>0</v>
      </c>
      <c r="T59" s="62">
        <v>0</v>
      </c>
    </row>
    <row r="60" spans="1:20" ht="15" hidden="1">
      <c r="A60" s="195" t="s">
        <v>30</v>
      </c>
      <c r="B60" s="196"/>
      <c r="G60" s="63" t="s">
        <v>908</v>
      </c>
      <c r="M60" s="193" t="s">
        <v>928</v>
      </c>
      <c r="N60" s="59">
        <v>1</v>
      </c>
      <c r="O60" s="193" t="s">
        <v>928</v>
      </c>
      <c r="P60" s="59">
        <v>0.625</v>
      </c>
      <c r="R60" s="3" t="s">
        <v>624</v>
      </c>
      <c r="S60" s="62">
        <f>15*85%</f>
        <v>12.75</v>
      </c>
      <c r="T60" s="62">
        <f>30*85%</f>
        <v>25.5</v>
      </c>
    </row>
    <row r="61" spans="1:20" ht="15" hidden="1">
      <c r="A61" s="197" t="s">
        <v>31</v>
      </c>
      <c r="B61" s="198">
        <v>12635</v>
      </c>
      <c r="G61" s="63" t="s">
        <v>909</v>
      </c>
      <c r="M61" s="193" t="s">
        <v>600</v>
      </c>
      <c r="N61" s="59">
        <v>1</v>
      </c>
      <c r="O61" s="193" t="s">
        <v>600</v>
      </c>
      <c r="P61" s="59">
        <v>0.575</v>
      </c>
      <c r="R61" s="3" t="s">
        <v>625</v>
      </c>
      <c r="S61" s="62">
        <f>20*85%</f>
        <v>17</v>
      </c>
      <c r="T61" s="62">
        <f>40*85%</f>
        <v>34</v>
      </c>
    </row>
    <row r="62" spans="1:20" ht="25.5" hidden="1">
      <c r="A62" s="197" t="s">
        <v>762</v>
      </c>
      <c r="B62" s="198">
        <v>7344</v>
      </c>
      <c r="G62" s="63" t="s">
        <v>910</v>
      </c>
      <c r="M62" s="193" t="s">
        <v>930</v>
      </c>
      <c r="N62" s="59">
        <v>1</v>
      </c>
      <c r="O62" s="193" t="s">
        <v>930</v>
      </c>
      <c r="P62" s="59">
        <v>0.95</v>
      </c>
      <c r="R62" s="3" t="s">
        <v>626</v>
      </c>
      <c r="S62" s="62">
        <f>5*85%</f>
        <v>4.25</v>
      </c>
      <c r="T62" s="62">
        <f>10*85%</f>
        <v>8.5</v>
      </c>
    </row>
    <row r="63" spans="1:20" ht="15" hidden="1">
      <c r="A63" s="199"/>
      <c r="B63" s="198"/>
      <c r="G63" s="64" t="s">
        <v>911</v>
      </c>
      <c r="M63" s="193" t="s">
        <v>931</v>
      </c>
      <c r="N63" s="59">
        <v>1</v>
      </c>
      <c r="O63" s="193" t="s">
        <v>931</v>
      </c>
      <c r="P63" s="59">
        <v>0.95</v>
      </c>
      <c r="R63" s="3" t="s">
        <v>635</v>
      </c>
      <c r="S63" s="62">
        <f>12*85%</f>
        <v>10.2</v>
      </c>
      <c r="T63" s="62">
        <f>24*85%</f>
        <v>20.4</v>
      </c>
    </row>
    <row r="64" spans="1:20" ht="15" hidden="1">
      <c r="A64" s="195" t="s">
        <v>32</v>
      </c>
      <c r="B64" s="200"/>
      <c r="G64" s="64" t="s">
        <v>914</v>
      </c>
      <c r="M64" s="193" t="s">
        <v>598</v>
      </c>
      <c r="N64" s="59">
        <v>1</v>
      </c>
      <c r="O64" s="193" t="s">
        <v>598</v>
      </c>
      <c r="P64" s="59">
        <v>0.95</v>
      </c>
      <c r="R64" s="3" t="s">
        <v>627</v>
      </c>
      <c r="S64" s="62">
        <f>40*85%</f>
        <v>34</v>
      </c>
      <c r="T64" s="62">
        <f>80*85%</f>
        <v>68</v>
      </c>
    </row>
    <row r="65" spans="1:19" ht="15" hidden="1">
      <c r="A65" s="197" t="s">
        <v>33</v>
      </c>
      <c r="B65" s="198">
        <v>30020</v>
      </c>
      <c r="G65" s="64" t="s">
        <v>644</v>
      </c>
      <c r="M65" s="193" t="s">
        <v>597</v>
      </c>
      <c r="N65" s="59">
        <v>1</v>
      </c>
      <c r="O65" s="193" t="s">
        <v>597</v>
      </c>
      <c r="P65" s="59">
        <v>1.125</v>
      </c>
      <c r="S65" s="62"/>
    </row>
    <row r="66" spans="1:16" ht="15" hidden="1">
      <c r="A66" s="197" t="s">
        <v>34</v>
      </c>
      <c r="B66" s="198">
        <v>19570</v>
      </c>
      <c r="G66" s="64" t="s">
        <v>913</v>
      </c>
      <c r="P66" s="59"/>
    </row>
    <row r="67" spans="1:16" ht="25.5" hidden="1">
      <c r="A67" s="197" t="s">
        <v>763</v>
      </c>
      <c r="B67" s="198">
        <v>14440</v>
      </c>
      <c r="G67" s="64" t="s">
        <v>667</v>
      </c>
      <c r="P67" s="59"/>
    </row>
    <row r="68" spans="1:16" ht="15" hidden="1">
      <c r="A68" s="197"/>
      <c r="B68" s="198"/>
      <c r="G68" s="64" t="s">
        <v>912</v>
      </c>
      <c r="P68" s="59"/>
    </row>
    <row r="69" spans="1:20" ht="15" hidden="1">
      <c r="A69" s="195"/>
      <c r="B69" s="200"/>
      <c r="G69" s="64" t="s">
        <v>915</v>
      </c>
      <c r="P69" s="59"/>
      <c r="R69" s="228" t="s">
        <v>632</v>
      </c>
      <c r="S69" s="228"/>
      <c r="T69" s="228"/>
    </row>
    <row r="70" spans="1:20" ht="15" hidden="1">
      <c r="A70" s="201"/>
      <c r="B70" s="198"/>
      <c r="O70" s="58" t="s">
        <v>596</v>
      </c>
      <c r="R70" s="61" t="s">
        <v>628</v>
      </c>
      <c r="S70" s="61" t="s">
        <v>630</v>
      </c>
      <c r="T70" s="61" t="s">
        <v>631</v>
      </c>
    </row>
    <row r="71" spans="1:20" ht="15" hidden="1">
      <c r="A71" s="195" t="s">
        <v>35</v>
      </c>
      <c r="B71" s="200">
        <v>154</v>
      </c>
      <c r="O71" s="3" t="s">
        <v>615</v>
      </c>
      <c r="P71" s="59">
        <v>0</v>
      </c>
      <c r="S71" s="61" t="s">
        <v>629</v>
      </c>
      <c r="T71" s="61" t="s">
        <v>629</v>
      </c>
    </row>
    <row r="72" spans="1:20" ht="15" hidden="1">
      <c r="A72" s="197"/>
      <c r="B72" s="198"/>
      <c r="O72" s="3" t="s">
        <v>599</v>
      </c>
      <c r="P72" s="59">
        <v>0.25</v>
      </c>
      <c r="R72" s="3" t="s">
        <v>664</v>
      </c>
      <c r="S72" s="62">
        <v>0</v>
      </c>
      <c r="T72" s="62">
        <v>0</v>
      </c>
    </row>
    <row r="73" spans="1:20" ht="15" hidden="1">
      <c r="A73" s="195" t="s">
        <v>36</v>
      </c>
      <c r="B73" s="200"/>
      <c r="O73" s="193" t="s">
        <v>929</v>
      </c>
      <c r="P73" s="59">
        <v>0.3125</v>
      </c>
      <c r="R73" s="3" t="s">
        <v>624</v>
      </c>
      <c r="S73" s="62">
        <f>40*85%</f>
        <v>34</v>
      </c>
      <c r="T73" s="62">
        <f>80*85%</f>
        <v>68</v>
      </c>
    </row>
    <row r="74" spans="1:20" ht="15" hidden="1">
      <c r="A74" s="197" t="s">
        <v>37</v>
      </c>
      <c r="B74" s="198">
        <v>142500</v>
      </c>
      <c r="O74" s="193" t="s">
        <v>601</v>
      </c>
      <c r="P74" s="59">
        <v>0.3125</v>
      </c>
      <c r="R74" s="3" t="s">
        <v>625</v>
      </c>
      <c r="S74" s="62">
        <f>17*85%</f>
        <v>14.45</v>
      </c>
      <c r="T74" s="62">
        <f>34*85%</f>
        <v>28.9</v>
      </c>
    </row>
    <row r="75" spans="1:20" ht="25.5" hidden="1">
      <c r="A75" s="197" t="s">
        <v>764</v>
      </c>
      <c r="B75" s="198">
        <v>75525</v>
      </c>
      <c r="O75" s="193" t="s">
        <v>928</v>
      </c>
      <c r="P75" s="59">
        <v>0.3125</v>
      </c>
      <c r="R75" s="3" t="s">
        <v>626</v>
      </c>
      <c r="S75" s="62">
        <f>35*85%</f>
        <v>29.75</v>
      </c>
      <c r="T75" s="62">
        <f>70*85%</f>
        <v>59.5</v>
      </c>
    </row>
    <row r="76" spans="1:20" ht="15" hidden="1">
      <c r="A76" s="197"/>
      <c r="B76" s="198"/>
      <c r="O76" s="193" t="s">
        <v>600</v>
      </c>
      <c r="P76" s="59">
        <v>0.2875</v>
      </c>
      <c r="R76" s="3" t="s">
        <v>635</v>
      </c>
      <c r="S76" s="62">
        <f>47*85%</f>
        <v>39.949999999999996</v>
      </c>
      <c r="T76" s="62">
        <f>94*85%</f>
        <v>79.89999999999999</v>
      </c>
    </row>
    <row r="77" spans="1:20" ht="15" hidden="1">
      <c r="A77" s="195" t="s">
        <v>38</v>
      </c>
      <c r="B77" s="200"/>
      <c r="O77" s="193" t="s">
        <v>930</v>
      </c>
      <c r="P77" s="59">
        <v>0.475</v>
      </c>
      <c r="R77" s="3" t="s">
        <v>627</v>
      </c>
      <c r="S77" s="62">
        <f>8*85%</f>
        <v>6.8</v>
      </c>
      <c r="T77" s="62">
        <f>16*85%</f>
        <v>13.6</v>
      </c>
    </row>
    <row r="78" spans="1:16" ht="25.5" hidden="1">
      <c r="A78" s="197" t="s">
        <v>39</v>
      </c>
      <c r="B78" s="198">
        <v>1273</v>
      </c>
      <c r="O78" s="193" t="s">
        <v>931</v>
      </c>
      <c r="P78" s="59">
        <v>0.475</v>
      </c>
    </row>
    <row r="79" spans="1:16" ht="25.5" hidden="1">
      <c r="A79" s="197" t="s">
        <v>40</v>
      </c>
      <c r="B79" s="198">
        <v>969</v>
      </c>
      <c r="O79" s="193" t="s">
        <v>598</v>
      </c>
      <c r="P79" s="59">
        <v>0.475</v>
      </c>
    </row>
    <row r="80" spans="1:16" ht="15" hidden="1">
      <c r="A80" s="197"/>
      <c r="B80" s="198"/>
      <c r="O80" s="193" t="s">
        <v>597</v>
      </c>
      <c r="P80" s="59">
        <v>0.565</v>
      </c>
    </row>
    <row r="81" spans="1:2" ht="25.5" hidden="1">
      <c r="A81" s="195" t="s">
        <v>41</v>
      </c>
      <c r="B81" s="200"/>
    </row>
    <row r="82" spans="1:18" ht="15" hidden="1">
      <c r="A82" s="202" t="s">
        <v>42</v>
      </c>
      <c r="B82" s="198">
        <v>893</v>
      </c>
      <c r="Q82" s="58" t="s">
        <v>602</v>
      </c>
      <c r="R82" s="193"/>
    </row>
    <row r="83" spans="1:18" ht="15" hidden="1">
      <c r="A83" s="202" t="s">
        <v>43</v>
      </c>
      <c r="B83" s="198">
        <v>979</v>
      </c>
      <c r="M83" s="58" t="s">
        <v>596</v>
      </c>
      <c r="N83" s="193"/>
      <c r="Q83" s="193" t="s">
        <v>615</v>
      </c>
      <c r="R83" s="59">
        <v>0</v>
      </c>
    </row>
    <row r="84" spans="1:18" ht="15" hidden="1">
      <c r="A84" s="197"/>
      <c r="B84" s="198"/>
      <c r="M84" s="193" t="s">
        <v>615</v>
      </c>
      <c r="N84" s="59">
        <v>0</v>
      </c>
      <c r="Q84" s="193" t="s">
        <v>603</v>
      </c>
      <c r="R84" s="59">
        <v>0.4</v>
      </c>
    </row>
    <row r="85" spans="1:18" ht="15" hidden="1">
      <c r="A85" s="195" t="s">
        <v>44</v>
      </c>
      <c r="B85" s="200"/>
      <c r="M85" s="193" t="s">
        <v>599</v>
      </c>
      <c r="N85" s="59">
        <v>0.6</v>
      </c>
      <c r="Q85" s="193" t="s">
        <v>604</v>
      </c>
      <c r="R85" s="59">
        <v>0.3</v>
      </c>
    </row>
    <row r="86" spans="1:18" ht="15" hidden="1">
      <c r="A86" s="197" t="s">
        <v>45</v>
      </c>
      <c r="B86" s="198">
        <v>22040</v>
      </c>
      <c r="M86" s="193" t="s">
        <v>929</v>
      </c>
      <c r="N86" s="59">
        <v>1</v>
      </c>
      <c r="Q86" s="193" t="s">
        <v>605</v>
      </c>
      <c r="R86" s="59">
        <v>0.2</v>
      </c>
    </row>
    <row r="87" spans="1:18" ht="15" hidden="1">
      <c r="A87" s="197" t="s">
        <v>46</v>
      </c>
      <c r="B87" s="198">
        <v>15200</v>
      </c>
      <c r="M87" s="193" t="s">
        <v>601</v>
      </c>
      <c r="N87" s="59">
        <v>1</v>
      </c>
      <c r="Q87" s="193" t="s">
        <v>932</v>
      </c>
      <c r="R87" s="59">
        <v>0.5</v>
      </c>
    </row>
    <row r="88" spans="1:18" ht="15" hidden="1">
      <c r="A88" s="203" t="s">
        <v>47</v>
      </c>
      <c r="B88" s="198">
        <v>13490</v>
      </c>
      <c r="M88" s="193" t="s">
        <v>928</v>
      </c>
      <c r="N88" s="59">
        <v>1</v>
      </c>
      <c r="Q88" s="193" t="s">
        <v>933</v>
      </c>
      <c r="R88" s="59">
        <v>0.375</v>
      </c>
    </row>
    <row r="89" spans="1:18" ht="15" hidden="1">
      <c r="A89" s="203" t="s">
        <v>48</v>
      </c>
      <c r="B89" s="198">
        <v>9500</v>
      </c>
      <c r="M89" s="193" t="s">
        <v>600</v>
      </c>
      <c r="N89" s="59">
        <v>1</v>
      </c>
      <c r="Q89" s="193" t="s">
        <v>934</v>
      </c>
      <c r="R89" s="59">
        <v>0.25</v>
      </c>
    </row>
    <row r="90" spans="1:18" ht="15" hidden="1">
      <c r="A90" s="203" t="s">
        <v>49</v>
      </c>
      <c r="B90" s="198">
        <v>12445</v>
      </c>
      <c r="M90" s="193" t="s">
        <v>930</v>
      </c>
      <c r="N90" s="59">
        <v>1</v>
      </c>
      <c r="Q90" s="193" t="s">
        <v>607</v>
      </c>
      <c r="R90" s="59">
        <v>0.5</v>
      </c>
    </row>
    <row r="91" spans="1:18" ht="15" hidden="1">
      <c r="A91" s="203" t="s">
        <v>50</v>
      </c>
      <c r="B91" s="198">
        <v>15105</v>
      </c>
      <c r="M91" s="193" t="s">
        <v>931</v>
      </c>
      <c r="N91" s="59">
        <v>1</v>
      </c>
      <c r="Q91" s="193" t="s">
        <v>606</v>
      </c>
      <c r="R91" s="59">
        <v>0.375</v>
      </c>
    </row>
    <row r="92" spans="1:18" ht="25.5" hidden="1">
      <c r="A92" s="197" t="s">
        <v>765</v>
      </c>
      <c r="B92" s="198">
        <v>8123</v>
      </c>
      <c r="M92" s="193" t="s">
        <v>598</v>
      </c>
      <c r="N92" s="59">
        <v>1</v>
      </c>
      <c r="Q92" s="193" t="s">
        <v>608</v>
      </c>
      <c r="R92" s="59">
        <v>0.25</v>
      </c>
    </row>
    <row r="93" spans="1:18" ht="15" hidden="1">
      <c r="A93" s="197"/>
      <c r="B93" s="198"/>
      <c r="M93" s="193" t="s">
        <v>597</v>
      </c>
      <c r="N93" s="59">
        <v>1</v>
      </c>
      <c r="Q93" s="193" t="s">
        <v>935</v>
      </c>
      <c r="R93" s="59">
        <v>0.5</v>
      </c>
    </row>
    <row r="94" spans="1:18" ht="15" hidden="1">
      <c r="A94" s="195" t="s">
        <v>51</v>
      </c>
      <c r="B94" s="200"/>
      <c r="M94" s="58" t="s">
        <v>596</v>
      </c>
      <c r="N94" s="193"/>
      <c r="Q94" s="193" t="s">
        <v>936</v>
      </c>
      <c r="R94" s="59">
        <v>0.375</v>
      </c>
    </row>
    <row r="95" spans="1:18" ht="15" hidden="1">
      <c r="A95" s="197" t="s">
        <v>52</v>
      </c>
      <c r="B95" s="198">
        <v>71250</v>
      </c>
      <c r="M95" s="193" t="s">
        <v>615</v>
      </c>
      <c r="N95" s="59">
        <v>0</v>
      </c>
      <c r="Q95" s="193" t="s">
        <v>937</v>
      </c>
      <c r="R95" s="59">
        <v>0.25</v>
      </c>
    </row>
    <row r="96" spans="1:18" ht="25.5" hidden="1">
      <c r="A96" s="197" t="s">
        <v>766</v>
      </c>
      <c r="B96" s="198">
        <v>64505</v>
      </c>
      <c r="M96" s="193" t="s">
        <v>599</v>
      </c>
      <c r="N96" s="59">
        <v>0.6</v>
      </c>
      <c r="Q96" s="193" t="s">
        <v>609</v>
      </c>
      <c r="R96" s="59">
        <v>0.45</v>
      </c>
    </row>
    <row r="97" spans="1:18" ht="15" hidden="1">
      <c r="A97" s="197"/>
      <c r="B97" s="198"/>
      <c r="M97" s="193" t="s">
        <v>929</v>
      </c>
      <c r="N97" s="59">
        <v>0.6</v>
      </c>
      <c r="Q97" s="193" t="s">
        <v>610</v>
      </c>
      <c r="R97" s="59">
        <v>0.3375</v>
      </c>
    </row>
    <row r="98" spans="1:18" ht="15" hidden="1">
      <c r="A98" s="195" t="s">
        <v>53</v>
      </c>
      <c r="B98" s="200"/>
      <c r="M98" s="193" t="s">
        <v>601</v>
      </c>
      <c r="N98" s="59">
        <v>0.6</v>
      </c>
      <c r="Q98" s="193" t="s">
        <v>611</v>
      </c>
      <c r="R98" s="59">
        <v>0.225</v>
      </c>
    </row>
    <row r="99" spans="1:18" ht="25.5" hidden="1">
      <c r="A99" s="197" t="s">
        <v>54</v>
      </c>
      <c r="B99" s="198">
        <v>675</v>
      </c>
      <c r="M99" s="193" t="s">
        <v>928</v>
      </c>
      <c r="N99" s="59">
        <v>0.6</v>
      </c>
      <c r="Q99" s="193" t="s">
        <v>938</v>
      </c>
      <c r="R99" s="59">
        <v>0.75</v>
      </c>
    </row>
    <row r="100" spans="1:18" ht="25.5" hidden="1">
      <c r="A100" s="197" t="s">
        <v>55</v>
      </c>
      <c r="B100" s="198">
        <v>523</v>
      </c>
      <c r="M100" s="193" t="s">
        <v>600</v>
      </c>
      <c r="N100" s="59">
        <v>0.6</v>
      </c>
      <c r="Q100" s="193" t="s">
        <v>939</v>
      </c>
      <c r="R100" s="59">
        <v>0.5625</v>
      </c>
    </row>
    <row r="101" spans="1:18" ht="15" hidden="1">
      <c r="A101" s="197"/>
      <c r="B101" s="198"/>
      <c r="M101" s="193" t="s">
        <v>930</v>
      </c>
      <c r="N101" s="59">
        <v>0.6</v>
      </c>
      <c r="Q101" s="193" t="s">
        <v>940</v>
      </c>
      <c r="R101" s="59">
        <v>0.375</v>
      </c>
    </row>
    <row r="102" spans="1:18" ht="15" hidden="1">
      <c r="A102" s="195" t="s">
        <v>56</v>
      </c>
      <c r="B102" s="200"/>
      <c r="M102" s="193" t="s">
        <v>931</v>
      </c>
      <c r="N102" s="59">
        <v>0.6</v>
      </c>
      <c r="Q102" s="193" t="s">
        <v>941</v>
      </c>
      <c r="R102" s="59">
        <v>0.75</v>
      </c>
    </row>
    <row r="103" spans="1:18" ht="38.25" hidden="1">
      <c r="A103" s="197" t="s">
        <v>57</v>
      </c>
      <c r="B103" s="198">
        <v>430</v>
      </c>
      <c r="M103" s="193" t="s">
        <v>598</v>
      </c>
      <c r="N103" s="59">
        <v>0.6</v>
      </c>
      <c r="Q103" s="193" t="s">
        <v>942</v>
      </c>
      <c r="R103" s="59">
        <v>0.5625</v>
      </c>
    </row>
    <row r="104" spans="1:18" ht="25.5" hidden="1">
      <c r="A104" s="197" t="s">
        <v>767</v>
      </c>
      <c r="B104" s="198">
        <v>333</v>
      </c>
      <c r="M104" s="193" t="s">
        <v>597</v>
      </c>
      <c r="N104" s="59">
        <v>0.6</v>
      </c>
      <c r="Q104" s="193" t="s">
        <v>943</v>
      </c>
      <c r="R104" s="59">
        <v>0.375</v>
      </c>
    </row>
    <row r="105" spans="1:18" ht="15" hidden="1">
      <c r="A105" s="197"/>
      <c r="B105" s="198"/>
      <c r="Q105" s="193" t="s">
        <v>944</v>
      </c>
      <c r="R105" s="59">
        <v>0.75</v>
      </c>
    </row>
    <row r="106" spans="1:18" ht="15" hidden="1">
      <c r="A106" s="195" t="s">
        <v>58</v>
      </c>
      <c r="B106" s="200">
        <v>248</v>
      </c>
      <c r="Q106" s="193" t="s">
        <v>945</v>
      </c>
      <c r="R106" s="59">
        <v>0.5625</v>
      </c>
    </row>
    <row r="107" spans="1:18" ht="15" hidden="1">
      <c r="A107" s="197"/>
      <c r="B107" s="198"/>
      <c r="Q107" s="193" t="s">
        <v>946</v>
      </c>
      <c r="R107" s="59">
        <v>0.375</v>
      </c>
    </row>
    <row r="108" spans="1:18" ht="15" hidden="1">
      <c r="A108" s="195" t="s">
        <v>59</v>
      </c>
      <c r="B108" s="200"/>
      <c r="Q108" s="193" t="s">
        <v>612</v>
      </c>
      <c r="R108" s="59">
        <v>0.9</v>
      </c>
    </row>
    <row r="109" spans="1:18" ht="15" hidden="1">
      <c r="A109" s="197" t="s">
        <v>60</v>
      </c>
      <c r="B109" s="198">
        <v>227</v>
      </c>
      <c r="Q109" s="193" t="s">
        <v>613</v>
      </c>
      <c r="R109" s="59">
        <v>0.675</v>
      </c>
    </row>
    <row r="110" spans="1:18" ht="25.5" hidden="1">
      <c r="A110" s="197" t="s">
        <v>768</v>
      </c>
      <c r="B110" s="198">
        <v>155</v>
      </c>
      <c r="Q110" s="193" t="s">
        <v>614</v>
      </c>
      <c r="R110" s="59">
        <v>0.45</v>
      </c>
    </row>
    <row r="111" spans="1:2" ht="15" hidden="1">
      <c r="A111" s="197"/>
      <c r="B111" s="198"/>
    </row>
    <row r="112" spans="1:2" ht="15" hidden="1">
      <c r="A112" s="195" t="s">
        <v>61</v>
      </c>
      <c r="B112" s="200"/>
    </row>
    <row r="113" spans="1:2" ht="25.5" hidden="1">
      <c r="A113" s="197" t="s">
        <v>62</v>
      </c>
      <c r="B113" s="198">
        <v>425</v>
      </c>
    </row>
    <row r="114" spans="1:2" ht="25.5" hidden="1">
      <c r="A114" s="197" t="s">
        <v>63</v>
      </c>
      <c r="B114" s="198">
        <v>412</v>
      </c>
    </row>
    <row r="115" spans="1:2" ht="15" hidden="1">
      <c r="A115" s="197"/>
      <c r="B115" s="198"/>
    </row>
    <row r="116" spans="1:2" ht="15" hidden="1">
      <c r="A116" s="195" t="s">
        <v>64</v>
      </c>
      <c r="B116" s="200">
        <v>101</v>
      </c>
    </row>
    <row r="117" spans="1:2" ht="15" hidden="1">
      <c r="A117" s="197"/>
      <c r="B117" s="198"/>
    </row>
    <row r="118" spans="1:2" ht="15" hidden="1">
      <c r="A118" s="195" t="s">
        <v>65</v>
      </c>
      <c r="B118" s="200"/>
    </row>
    <row r="119" spans="1:2" ht="15" hidden="1">
      <c r="A119" s="203" t="s">
        <v>66</v>
      </c>
      <c r="B119" s="198">
        <v>11780</v>
      </c>
    </row>
    <row r="120" spans="1:2" ht="15" hidden="1">
      <c r="A120" s="203" t="s">
        <v>67</v>
      </c>
      <c r="B120" s="198">
        <v>6926</v>
      </c>
    </row>
    <row r="121" spans="1:2" ht="15" hidden="1">
      <c r="A121" s="197" t="s">
        <v>68</v>
      </c>
      <c r="B121" s="198">
        <v>7486</v>
      </c>
    </row>
    <row r="122" spans="1:2" ht="25.5" hidden="1">
      <c r="A122" s="197" t="s">
        <v>769</v>
      </c>
      <c r="B122" s="198">
        <v>6356</v>
      </c>
    </row>
    <row r="123" spans="1:2" ht="15" hidden="1">
      <c r="A123" s="197"/>
      <c r="B123" s="198"/>
    </row>
    <row r="124" spans="1:2" ht="15" hidden="1">
      <c r="A124" s="195" t="s">
        <v>69</v>
      </c>
      <c r="B124" s="200"/>
    </row>
    <row r="125" spans="1:2" ht="25.5" hidden="1">
      <c r="A125" s="197" t="s">
        <v>70</v>
      </c>
      <c r="B125" s="198">
        <v>1083</v>
      </c>
    </row>
    <row r="126" spans="1:2" ht="25.5" hidden="1">
      <c r="A126" s="197" t="s">
        <v>71</v>
      </c>
      <c r="B126" s="198">
        <v>836</v>
      </c>
    </row>
    <row r="127" spans="1:20" ht="15" hidden="1">
      <c r="A127" s="197"/>
      <c r="B127" s="198"/>
      <c r="S127" s="193"/>
      <c r="T127" s="193"/>
    </row>
    <row r="128" spans="1:20" ht="15" hidden="1">
      <c r="A128" s="195" t="s">
        <v>72</v>
      </c>
      <c r="B128" s="200"/>
      <c r="S128" s="193" t="s">
        <v>597</v>
      </c>
      <c r="T128" s="193" t="s">
        <v>649</v>
      </c>
    </row>
    <row r="129" spans="1:20" ht="15" hidden="1">
      <c r="A129" s="197" t="s">
        <v>73</v>
      </c>
      <c r="B129" s="198">
        <v>627</v>
      </c>
      <c r="S129" s="193" t="s">
        <v>598</v>
      </c>
      <c r="T129" s="221">
        <v>96491</v>
      </c>
    </row>
    <row r="130" spans="1:20" ht="25.5" hidden="1">
      <c r="A130" s="197" t="s">
        <v>770</v>
      </c>
      <c r="B130" s="198">
        <v>238</v>
      </c>
      <c r="S130" s="193" t="s">
        <v>950</v>
      </c>
      <c r="T130" s="221">
        <v>89161</v>
      </c>
    </row>
    <row r="131" spans="1:20" ht="15" hidden="1">
      <c r="A131" s="201"/>
      <c r="B131" s="198"/>
      <c r="S131" s="193" t="s">
        <v>953</v>
      </c>
      <c r="T131" s="193" t="s">
        <v>920</v>
      </c>
    </row>
    <row r="132" spans="1:20" ht="15" hidden="1">
      <c r="A132" s="195" t="s">
        <v>74</v>
      </c>
      <c r="B132" s="200">
        <v>284</v>
      </c>
      <c r="S132" s="193" t="s">
        <v>954</v>
      </c>
      <c r="T132" s="193" t="s">
        <v>650</v>
      </c>
    </row>
    <row r="133" spans="1:20" ht="15" hidden="1">
      <c r="A133" s="197"/>
      <c r="B133" s="198"/>
      <c r="S133" s="193" t="s">
        <v>955</v>
      </c>
      <c r="T133" s="193" t="s">
        <v>921</v>
      </c>
    </row>
    <row r="134" spans="1:20" ht="15" hidden="1">
      <c r="A134" s="195" t="s">
        <v>75</v>
      </c>
      <c r="B134" s="200"/>
      <c r="S134" s="193" t="s">
        <v>917</v>
      </c>
      <c r="T134" s="193" t="s">
        <v>919</v>
      </c>
    </row>
    <row r="135" spans="1:20" ht="15" hidden="1">
      <c r="A135" s="197" t="s">
        <v>76</v>
      </c>
      <c r="B135" s="198">
        <v>445</v>
      </c>
      <c r="S135" s="193" t="s">
        <v>956</v>
      </c>
      <c r="T135" s="193" t="s">
        <v>651</v>
      </c>
    </row>
    <row r="136" spans="1:20" ht="25.5" hidden="1">
      <c r="A136" s="197" t="s">
        <v>771</v>
      </c>
      <c r="B136" s="198">
        <v>393</v>
      </c>
      <c r="S136" s="193" t="s">
        <v>957</v>
      </c>
      <c r="T136" s="193" t="s">
        <v>653</v>
      </c>
    </row>
    <row r="137" spans="1:20" ht="15" hidden="1">
      <c r="A137" s="197"/>
      <c r="B137" s="198"/>
      <c r="S137" s="193" t="s">
        <v>958</v>
      </c>
      <c r="T137" s="193" t="s">
        <v>652</v>
      </c>
    </row>
    <row r="138" spans="1:20" ht="15" hidden="1">
      <c r="A138" s="195" t="s">
        <v>77</v>
      </c>
      <c r="B138" s="200"/>
      <c r="S138" s="193" t="s">
        <v>959</v>
      </c>
      <c r="T138" s="193" t="s">
        <v>654</v>
      </c>
    </row>
    <row r="139" spans="1:20" ht="15" hidden="1">
      <c r="A139" s="197" t="s">
        <v>78</v>
      </c>
      <c r="B139" s="198">
        <v>116850</v>
      </c>
      <c r="S139" s="193" t="s">
        <v>960</v>
      </c>
      <c r="T139" s="193" t="s">
        <v>922</v>
      </c>
    </row>
    <row r="140" spans="1:20" ht="25.5" hidden="1">
      <c r="A140" s="197" t="s">
        <v>772</v>
      </c>
      <c r="B140" s="198">
        <v>54530</v>
      </c>
      <c r="S140" s="193" t="s">
        <v>961</v>
      </c>
      <c r="T140" s="193" t="s">
        <v>656</v>
      </c>
    </row>
    <row r="141" spans="1:20" ht="15" hidden="1">
      <c r="A141" s="197"/>
      <c r="B141" s="198"/>
      <c r="S141" s="193" t="s">
        <v>962</v>
      </c>
      <c r="T141" s="193" t="s">
        <v>655</v>
      </c>
    </row>
    <row r="142" spans="1:20" ht="15" hidden="1">
      <c r="A142" s="195" t="s">
        <v>79</v>
      </c>
      <c r="B142" s="200"/>
      <c r="S142" s="193" t="s">
        <v>963</v>
      </c>
      <c r="T142" s="193" t="s">
        <v>657</v>
      </c>
    </row>
    <row r="143" spans="1:20" ht="15" hidden="1">
      <c r="A143" s="203" t="s">
        <v>80</v>
      </c>
      <c r="B143" s="198">
        <v>6926</v>
      </c>
      <c r="S143" s="193" t="s">
        <v>964</v>
      </c>
      <c r="T143" s="193" t="s">
        <v>923</v>
      </c>
    </row>
    <row r="144" spans="1:20" ht="25.5" hidden="1">
      <c r="A144" s="197" t="s">
        <v>773</v>
      </c>
      <c r="B144" s="198">
        <v>6080</v>
      </c>
      <c r="S144" s="193" t="s">
        <v>918</v>
      </c>
      <c r="T144" s="193" t="s">
        <v>924</v>
      </c>
    </row>
    <row r="145" spans="1:20" ht="15" hidden="1">
      <c r="A145" s="197"/>
      <c r="B145" s="198"/>
      <c r="S145" s="193" t="s">
        <v>965</v>
      </c>
      <c r="T145" s="193" t="s">
        <v>658</v>
      </c>
    </row>
    <row r="146" spans="1:20" ht="15" hidden="1">
      <c r="A146" s="195" t="s">
        <v>81</v>
      </c>
      <c r="B146" s="200"/>
      <c r="S146" s="193" t="s">
        <v>966</v>
      </c>
      <c r="T146" s="193" t="s">
        <v>659</v>
      </c>
    </row>
    <row r="147" spans="1:20" ht="15" hidden="1">
      <c r="A147" s="197" t="s">
        <v>82</v>
      </c>
      <c r="B147" s="198">
        <v>1131</v>
      </c>
      <c r="S147" s="193" t="s">
        <v>967</v>
      </c>
      <c r="T147" s="193" t="s">
        <v>927</v>
      </c>
    </row>
    <row r="148" spans="1:20" ht="15" hidden="1">
      <c r="A148" s="197" t="s">
        <v>83</v>
      </c>
      <c r="B148" s="198">
        <v>1064</v>
      </c>
      <c r="S148" s="193" t="s">
        <v>968</v>
      </c>
      <c r="T148" s="193" t="s">
        <v>660</v>
      </c>
    </row>
    <row r="149" spans="1:20" ht="15" hidden="1">
      <c r="A149" s="203" t="s">
        <v>84</v>
      </c>
      <c r="B149" s="198">
        <v>665</v>
      </c>
      <c r="S149" s="193" t="s">
        <v>969</v>
      </c>
      <c r="T149" s="193" t="s">
        <v>925</v>
      </c>
    </row>
    <row r="150" spans="1:20" ht="25.5" hidden="1">
      <c r="A150" s="197" t="s">
        <v>774</v>
      </c>
      <c r="B150" s="198">
        <v>413</v>
      </c>
      <c r="S150" s="193" t="s">
        <v>970</v>
      </c>
      <c r="T150" s="193" t="s">
        <v>661</v>
      </c>
    </row>
    <row r="151" spans="1:20" ht="15" hidden="1">
      <c r="A151" s="197"/>
      <c r="B151" s="198"/>
      <c r="S151" s="193" t="s">
        <v>971</v>
      </c>
      <c r="T151" s="193" t="s">
        <v>926</v>
      </c>
    </row>
    <row r="152" spans="1:20" ht="38.25" hidden="1">
      <c r="A152" s="195" t="s">
        <v>85</v>
      </c>
      <c r="B152" s="200"/>
      <c r="S152" s="193" t="s">
        <v>972</v>
      </c>
      <c r="T152" s="193"/>
    </row>
    <row r="153" spans="1:20" ht="15" hidden="1">
      <c r="A153" s="197" t="s">
        <v>86</v>
      </c>
      <c r="B153" s="198">
        <v>245</v>
      </c>
      <c r="S153" s="193" t="s">
        <v>973</v>
      </c>
      <c r="T153" s="193"/>
    </row>
    <row r="154" spans="1:20" ht="15" hidden="1">
      <c r="A154" s="203" t="s">
        <v>87</v>
      </c>
      <c r="B154" s="198">
        <v>182</v>
      </c>
      <c r="S154" s="193" t="s">
        <v>974</v>
      </c>
      <c r="T154" s="193"/>
    </row>
    <row r="155" spans="1:20" ht="15" hidden="1">
      <c r="A155" s="203" t="s">
        <v>88</v>
      </c>
      <c r="B155" s="198">
        <v>173</v>
      </c>
      <c r="S155" s="193" t="s">
        <v>975</v>
      </c>
      <c r="T155" s="193"/>
    </row>
    <row r="156" spans="1:20" ht="38.25" hidden="1">
      <c r="A156" s="197" t="s">
        <v>985</v>
      </c>
      <c r="B156" s="198">
        <v>160</v>
      </c>
      <c r="S156" s="193" t="s">
        <v>976</v>
      </c>
      <c r="T156" s="193"/>
    </row>
    <row r="157" spans="1:20" ht="15" hidden="1">
      <c r="A157" s="197"/>
      <c r="B157" s="198"/>
      <c r="S157" s="193" t="s">
        <v>977</v>
      </c>
      <c r="T157" s="193"/>
    </row>
    <row r="158" spans="1:20" ht="15" hidden="1">
      <c r="A158" s="195" t="s">
        <v>89</v>
      </c>
      <c r="B158" s="200"/>
      <c r="S158" s="193" t="s">
        <v>978</v>
      </c>
      <c r="T158" s="193"/>
    </row>
    <row r="159" spans="1:19" ht="15" hidden="1">
      <c r="A159" s="203" t="s">
        <v>90</v>
      </c>
      <c r="B159" s="198">
        <v>2109</v>
      </c>
      <c r="S159" s="193" t="s">
        <v>979</v>
      </c>
    </row>
    <row r="160" spans="1:2" ht="15" hidden="1">
      <c r="A160" s="203" t="s">
        <v>91</v>
      </c>
      <c r="B160" s="198">
        <v>2907</v>
      </c>
    </row>
    <row r="161" spans="1:2" ht="15" hidden="1">
      <c r="A161" s="203" t="s">
        <v>92</v>
      </c>
      <c r="B161" s="198">
        <v>2223</v>
      </c>
    </row>
    <row r="162" spans="1:2" ht="15" hidden="1">
      <c r="A162" s="203" t="s">
        <v>93</v>
      </c>
      <c r="B162" s="198">
        <v>1701</v>
      </c>
    </row>
    <row r="163" spans="1:2" ht="15" hidden="1">
      <c r="A163" s="203" t="s">
        <v>775</v>
      </c>
      <c r="B163" s="198">
        <v>1805</v>
      </c>
    </row>
    <row r="164" spans="1:2" ht="15" hidden="1">
      <c r="A164" s="203" t="s">
        <v>94</v>
      </c>
      <c r="B164" s="198">
        <v>1986</v>
      </c>
    </row>
    <row r="165" spans="1:2" ht="25.5" hidden="1">
      <c r="A165" s="197" t="s">
        <v>776</v>
      </c>
      <c r="B165" s="198">
        <v>1634</v>
      </c>
    </row>
    <row r="166" spans="1:2" ht="15" hidden="1">
      <c r="A166" s="197"/>
      <c r="B166" s="198"/>
    </row>
    <row r="167" spans="1:2" ht="15" hidden="1">
      <c r="A167" s="195" t="s">
        <v>95</v>
      </c>
      <c r="B167" s="200"/>
    </row>
    <row r="168" spans="1:2" ht="15" hidden="1">
      <c r="A168" s="203" t="s">
        <v>96</v>
      </c>
      <c r="B168" s="198">
        <v>504</v>
      </c>
    </row>
    <row r="169" spans="1:2" ht="15" hidden="1">
      <c r="A169" s="203" t="s">
        <v>97</v>
      </c>
      <c r="B169" s="198">
        <v>542</v>
      </c>
    </row>
    <row r="170" spans="1:2" ht="15" hidden="1">
      <c r="A170" s="203" t="s">
        <v>98</v>
      </c>
      <c r="B170" s="198">
        <v>599</v>
      </c>
    </row>
    <row r="171" spans="1:2" ht="25.5" hidden="1">
      <c r="A171" s="203" t="s">
        <v>777</v>
      </c>
      <c r="B171" s="198">
        <v>379</v>
      </c>
    </row>
    <row r="172" spans="1:2" ht="15" hidden="1">
      <c r="A172" s="197"/>
      <c r="B172" s="198"/>
    </row>
    <row r="173" spans="1:2" ht="15" hidden="1">
      <c r="A173" s="195" t="s">
        <v>99</v>
      </c>
      <c r="B173" s="200"/>
    </row>
    <row r="174" spans="1:2" ht="15" hidden="1">
      <c r="A174" s="204" t="s">
        <v>100</v>
      </c>
      <c r="B174" s="198">
        <v>241</v>
      </c>
    </row>
    <row r="175" spans="1:2" ht="15" hidden="1">
      <c r="A175" s="197"/>
      <c r="B175" s="198"/>
    </row>
    <row r="176" spans="1:2" ht="15" hidden="1">
      <c r="A176" s="195" t="s">
        <v>101</v>
      </c>
      <c r="B176" s="200"/>
    </row>
    <row r="177" spans="1:2" ht="15" hidden="1">
      <c r="A177" s="197" t="s">
        <v>102</v>
      </c>
      <c r="B177" s="198">
        <v>300</v>
      </c>
    </row>
    <row r="178" spans="1:2" ht="38.25" hidden="1">
      <c r="A178" s="203" t="s">
        <v>103</v>
      </c>
      <c r="B178" s="198">
        <v>145</v>
      </c>
    </row>
    <row r="179" spans="1:2" ht="25.5" hidden="1">
      <c r="A179" s="197" t="s">
        <v>778</v>
      </c>
      <c r="B179" s="198">
        <v>120</v>
      </c>
    </row>
    <row r="180" spans="1:2" ht="15" hidden="1">
      <c r="A180" s="197"/>
      <c r="B180" s="198"/>
    </row>
    <row r="181" spans="1:2" ht="25.5" hidden="1">
      <c r="A181" s="195" t="s">
        <v>104</v>
      </c>
      <c r="B181" s="200"/>
    </row>
    <row r="182" spans="1:2" ht="15" hidden="1">
      <c r="A182" s="197" t="s">
        <v>105</v>
      </c>
      <c r="B182" s="198">
        <v>142500</v>
      </c>
    </row>
    <row r="183" spans="1:2" ht="25.5" hidden="1">
      <c r="A183" s="197" t="s">
        <v>986</v>
      </c>
      <c r="B183" s="198">
        <v>66215</v>
      </c>
    </row>
    <row r="184" spans="1:2" ht="15" hidden="1">
      <c r="A184" s="197"/>
      <c r="B184" s="198"/>
    </row>
    <row r="185" spans="1:2" ht="15" hidden="1">
      <c r="A185" s="195" t="s">
        <v>106</v>
      </c>
      <c r="B185" s="200"/>
    </row>
    <row r="186" spans="1:2" ht="15" hidden="1">
      <c r="A186" s="197" t="s">
        <v>107</v>
      </c>
      <c r="B186" s="198">
        <v>454100</v>
      </c>
    </row>
    <row r="187" spans="1:2" ht="25.5" hidden="1">
      <c r="A187" s="197" t="s">
        <v>779</v>
      </c>
      <c r="B187" s="198">
        <v>174800</v>
      </c>
    </row>
    <row r="188" spans="1:2" ht="15" hidden="1">
      <c r="A188" s="197"/>
      <c r="B188" s="198"/>
    </row>
    <row r="189" spans="1:2" ht="15" hidden="1">
      <c r="A189" s="195" t="s">
        <v>108</v>
      </c>
      <c r="B189" s="200"/>
    </row>
    <row r="190" spans="1:2" ht="15" hidden="1">
      <c r="A190" s="197" t="s">
        <v>109</v>
      </c>
      <c r="B190" s="198">
        <v>549100</v>
      </c>
    </row>
    <row r="191" spans="1:2" ht="15" hidden="1">
      <c r="A191" s="197" t="s">
        <v>110</v>
      </c>
      <c r="B191" s="198">
        <v>425600</v>
      </c>
    </row>
    <row r="192" spans="1:2" ht="15" hidden="1">
      <c r="A192" s="197" t="s">
        <v>111</v>
      </c>
      <c r="B192" s="198">
        <v>507300</v>
      </c>
    </row>
    <row r="193" spans="1:2" ht="25.5" hidden="1">
      <c r="A193" s="197" t="s">
        <v>780</v>
      </c>
      <c r="B193" s="198">
        <v>228000</v>
      </c>
    </row>
    <row r="194" spans="1:2" ht="15" hidden="1">
      <c r="A194" s="197"/>
      <c r="B194" s="198"/>
    </row>
    <row r="195" spans="1:2" ht="15" hidden="1">
      <c r="A195" s="195" t="s">
        <v>112</v>
      </c>
      <c r="B195" s="200"/>
    </row>
    <row r="196" spans="1:2" ht="15" hidden="1">
      <c r="A196" s="203" t="s">
        <v>113</v>
      </c>
      <c r="B196" s="198">
        <v>117800</v>
      </c>
    </row>
    <row r="197" spans="1:2" ht="15" hidden="1">
      <c r="A197" s="197" t="s">
        <v>114</v>
      </c>
      <c r="B197" s="198">
        <v>103550</v>
      </c>
    </row>
    <row r="198" spans="1:2" ht="25.5" hidden="1">
      <c r="A198" s="197" t="s">
        <v>781</v>
      </c>
      <c r="B198" s="198">
        <v>66310</v>
      </c>
    </row>
    <row r="199" spans="1:2" ht="15" hidden="1">
      <c r="A199" s="197"/>
      <c r="B199" s="198"/>
    </row>
    <row r="200" spans="1:2" ht="15" hidden="1">
      <c r="A200" s="195" t="s">
        <v>115</v>
      </c>
      <c r="B200" s="200"/>
    </row>
    <row r="201" spans="1:2" ht="15" hidden="1">
      <c r="A201" s="203" t="s">
        <v>116</v>
      </c>
      <c r="B201" s="198">
        <v>432</v>
      </c>
    </row>
    <row r="202" spans="1:2" ht="15" hidden="1">
      <c r="A202" s="203" t="s">
        <v>117</v>
      </c>
      <c r="B202" s="198">
        <v>442</v>
      </c>
    </row>
    <row r="203" spans="1:2" ht="15" hidden="1">
      <c r="A203" s="203" t="s">
        <v>118</v>
      </c>
      <c r="B203" s="198">
        <v>397</v>
      </c>
    </row>
    <row r="204" spans="1:2" ht="15" hidden="1">
      <c r="A204" s="203" t="s">
        <v>119</v>
      </c>
      <c r="B204" s="198">
        <v>459</v>
      </c>
    </row>
    <row r="205" spans="1:2" ht="15" hidden="1">
      <c r="A205" s="203" t="s">
        <v>120</v>
      </c>
      <c r="B205" s="198">
        <v>333</v>
      </c>
    </row>
    <row r="206" spans="1:2" ht="25.5" hidden="1">
      <c r="A206" s="197" t="s">
        <v>782</v>
      </c>
      <c r="B206" s="198">
        <v>305</v>
      </c>
    </row>
    <row r="207" spans="1:2" ht="15" hidden="1">
      <c r="A207" s="197"/>
      <c r="B207" s="198"/>
    </row>
    <row r="208" spans="1:2" ht="25.5" hidden="1">
      <c r="A208" s="195" t="s">
        <v>121</v>
      </c>
      <c r="B208" s="200">
        <v>208</v>
      </c>
    </row>
    <row r="209" spans="1:2" ht="15" hidden="1">
      <c r="A209" s="201"/>
      <c r="B209" s="198"/>
    </row>
    <row r="210" spans="1:2" ht="15" hidden="1">
      <c r="A210" s="195" t="s">
        <v>122</v>
      </c>
      <c r="B210" s="200"/>
    </row>
    <row r="211" spans="1:2" ht="15" hidden="1">
      <c r="A211" s="197" t="s">
        <v>123</v>
      </c>
      <c r="B211" s="198">
        <v>19855</v>
      </c>
    </row>
    <row r="212" spans="1:2" ht="15" hidden="1">
      <c r="A212" s="203" t="s">
        <v>124</v>
      </c>
      <c r="B212" s="198">
        <v>15770</v>
      </c>
    </row>
    <row r="213" spans="1:2" ht="15" hidden="1">
      <c r="A213" s="203" t="s">
        <v>125</v>
      </c>
      <c r="B213" s="198">
        <v>23180</v>
      </c>
    </row>
    <row r="214" spans="1:2" ht="25.5" hidden="1">
      <c r="A214" s="197" t="s">
        <v>783</v>
      </c>
      <c r="B214" s="198">
        <v>13205</v>
      </c>
    </row>
    <row r="215" spans="1:2" ht="15" hidden="1">
      <c r="A215" s="197"/>
      <c r="B215" s="198"/>
    </row>
    <row r="216" spans="1:2" ht="25.5" hidden="1">
      <c r="A216" s="195" t="s">
        <v>126</v>
      </c>
      <c r="B216" s="200"/>
    </row>
    <row r="217" spans="1:2" ht="25.5" hidden="1">
      <c r="A217" s="197" t="s">
        <v>127</v>
      </c>
      <c r="B217" s="198">
        <v>320</v>
      </c>
    </row>
    <row r="218" spans="1:2" ht="25.5" hidden="1">
      <c r="A218" s="197" t="s">
        <v>128</v>
      </c>
      <c r="B218" s="198">
        <v>274</v>
      </c>
    </row>
    <row r="219" spans="1:2" ht="15" hidden="1">
      <c r="A219" s="197"/>
      <c r="B219" s="198"/>
    </row>
    <row r="220" spans="1:2" ht="38.25" hidden="1">
      <c r="A220" s="195" t="s">
        <v>129</v>
      </c>
      <c r="B220" s="200"/>
    </row>
    <row r="221" spans="1:2" ht="15" hidden="1">
      <c r="A221" s="197" t="s">
        <v>130</v>
      </c>
      <c r="B221" s="198">
        <v>120650</v>
      </c>
    </row>
    <row r="222" spans="1:2" ht="38.25" hidden="1">
      <c r="A222" s="197" t="s">
        <v>784</v>
      </c>
      <c r="B222" s="198">
        <v>34390</v>
      </c>
    </row>
    <row r="223" spans="1:2" ht="15" hidden="1">
      <c r="A223" s="197"/>
      <c r="B223" s="198"/>
    </row>
    <row r="224" spans="1:2" ht="15" hidden="1">
      <c r="A224" s="195" t="s">
        <v>131</v>
      </c>
      <c r="B224" s="200"/>
    </row>
    <row r="225" spans="1:2" ht="15" hidden="1">
      <c r="A225" s="197" t="s">
        <v>132</v>
      </c>
      <c r="B225" s="198">
        <v>90630</v>
      </c>
    </row>
    <row r="226" spans="1:2" ht="25.5" hidden="1">
      <c r="A226" s="197" t="s">
        <v>785</v>
      </c>
      <c r="B226" s="198">
        <v>67735</v>
      </c>
    </row>
    <row r="227" spans="1:2" ht="15" hidden="1">
      <c r="A227" s="197"/>
      <c r="B227" s="198"/>
    </row>
    <row r="228" spans="1:2" ht="15" hidden="1">
      <c r="A228" s="195" t="s">
        <v>133</v>
      </c>
      <c r="B228" s="200"/>
    </row>
    <row r="229" spans="1:2" ht="15" hidden="1">
      <c r="A229" s="197" t="s">
        <v>134</v>
      </c>
      <c r="B229" s="198">
        <v>232750</v>
      </c>
    </row>
    <row r="230" spans="1:2" ht="25.5" hidden="1">
      <c r="A230" s="197" t="s">
        <v>786</v>
      </c>
      <c r="B230" s="198">
        <v>159600</v>
      </c>
    </row>
    <row r="231" spans="1:2" ht="15" hidden="1">
      <c r="A231" s="197"/>
      <c r="B231" s="198"/>
    </row>
    <row r="232" spans="1:2" ht="15" hidden="1">
      <c r="A232" s="195" t="s">
        <v>135</v>
      </c>
      <c r="B232" s="200"/>
    </row>
    <row r="233" spans="1:2" ht="15" hidden="1">
      <c r="A233" s="203" t="s">
        <v>136</v>
      </c>
      <c r="B233" s="198">
        <v>1454</v>
      </c>
    </row>
    <row r="234" spans="1:2" ht="15" hidden="1">
      <c r="A234" s="203" t="s">
        <v>137</v>
      </c>
      <c r="B234" s="198">
        <v>1368</v>
      </c>
    </row>
    <row r="235" spans="1:2" ht="15" hidden="1">
      <c r="A235" s="203" t="s">
        <v>138</v>
      </c>
      <c r="B235" s="198">
        <v>1340</v>
      </c>
    </row>
    <row r="236" spans="1:2" ht="15" hidden="1">
      <c r="A236" s="203" t="s">
        <v>139</v>
      </c>
      <c r="B236" s="198">
        <v>1644</v>
      </c>
    </row>
    <row r="237" spans="1:2" ht="15" hidden="1">
      <c r="A237" s="203" t="s">
        <v>140</v>
      </c>
      <c r="B237" s="198">
        <v>1131</v>
      </c>
    </row>
    <row r="238" spans="1:2" ht="25.5" hidden="1">
      <c r="A238" s="197" t="s">
        <v>787</v>
      </c>
      <c r="B238" s="198">
        <v>960</v>
      </c>
    </row>
    <row r="239" spans="1:2" ht="15" hidden="1">
      <c r="A239" s="205"/>
      <c r="B239" s="206"/>
    </row>
    <row r="240" spans="1:2" ht="15" hidden="1">
      <c r="A240" s="195" t="s">
        <v>141</v>
      </c>
      <c r="B240" s="200"/>
    </row>
    <row r="241" spans="1:2" ht="15" hidden="1">
      <c r="A241" s="203" t="s">
        <v>142</v>
      </c>
      <c r="B241" s="198">
        <v>451250</v>
      </c>
    </row>
    <row r="242" spans="1:2" ht="15" hidden="1">
      <c r="A242" s="203" t="s">
        <v>143</v>
      </c>
      <c r="B242" s="198">
        <v>463600</v>
      </c>
    </row>
    <row r="243" spans="1:2" ht="15" hidden="1">
      <c r="A243" s="203" t="s">
        <v>144</v>
      </c>
      <c r="B243" s="198">
        <v>403750</v>
      </c>
    </row>
    <row r="244" spans="1:2" ht="15" hidden="1">
      <c r="A244" s="203" t="s">
        <v>145</v>
      </c>
      <c r="B244" s="198">
        <v>322050</v>
      </c>
    </row>
    <row r="245" spans="1:2" ht="15" hidden="1">
      <c r="A245" s="203" t="s">
        <v>146</v>
      </c>
      <c r="B245" s="198">
        <v>319200</v>
      </c>
    </row>
    <row r="246" spans="1:2" ht="15" hidden="1">
      <c r="A246" s="203" t="s">
        <v>147</v>
      </c>
      <c r="B246" s="198">
        <v>455050</v>
      </c>
    </row>
    <row r="247" spans="1:2" ht="15" hidden="1">
      <c r="A247" s="203" t="s">
        <v>148</v>
      </c>
      <c r="B247" s="198">
        <v>352450</v>
      </c>
    </row>
    <row r="248" spans="1:2" ht="15" hidden="1">
      <c r="A248" s="203" t="s">
        <v>149</v>
      </c>
      <c r="B248" s="198">
        <v>304950</v>
      </c>
    </row>
    <row r="249" spans="1:2" ht="25.5" hidden="1">
      <c r="A249" s="197" t="s">
        <v>788</v>
      </c>
      <c r="B249" s="198">
        <v>277400</v>
      </c>
    </row>
    <row r="250" spans="1:2" ht="15" hidden="1">
      <c r="A250" s="201"/>
      <c r="B250" s="198"/>
    </row>
    <row r="251" spans="1:2" ht="15" hidden="1">
      <c r="A251" s="195" t="s">
        <v>150</v>
      </c>
      <c r="B251" s="200"/>
    </row>
    <row r="252" spans="1:2" ht="15" hidden="1">
      <c r="A252" s="197" t="s">
        <v>151</v>
      </c>
      <c r="B252" s="198">
        <v>90725</v>
      </c>
    </row>
    <row r="253" spans="1:2" ht="25.5" hidden="1">
      <c r="A253" s="197" t="s">
        <v>789</v>
      </c>
      <c r="B253" s="198">
        <v>56810</v>
      </c>
    </row>
    <row r="254" spans="1:2" ht="15" hidden="1">
      <c r="A254" s="197"/>
      <c r="B254" s="198"/>
    </row>
    <row r="255" spans="1:2" ht="15" hidden="1">
      <c r="A255" s="195" t="s">
        <v>152</v>
      </c>
      <c r="B255" s="200"/>
    </row>
    <row r="256" spans="1:2" ht="15" hidden="1">
      <c r="A256" s="197" t="s">
        <v>153</v>
      </c>
      <c r="B256" s="198">
        <v>144400</v>
      </c>
    </row>
    <row r="257" spans="1:2" ht="15" hidden="1">
      <c r="A257" s="197" t="s">
        <v>154</v>
      </c>
      <c r="B257" s="198">
        <v>160550</v>
      </c>
    </row>
    <row r="258" spans="1:2" ht="25.5" hidden="1">
      <c r="A258" s="197" t="s">
        <v>790</v>
      </c>
      <c r="B258" s="198">
        <v>85595</v>
      </c>
    </row>
    <row r="259" spans="1:2" ht="15" hidden="1">
      <c r="A259" s="205"/>
      <c r="B259" s="206"/>
    </row>
    <row r="260" spans="1:2" ht="38.25" hidden="1">
      <c r="A260" s="195" t="s">
        <v>155</v>
      </c>
      <c r="B260" s="200"/>
    </row>
    <row r="261" spans="1:2" ht="15" hidden="1">
      <c r="A261" s="203" t="s">
        <v>156</v>
      </c>
      <c r="B261" s="198">
        <v>519650</v>
      </c>
    </row>
    <row r="262" spans="1:2" ht="15" hidden="1">
      <c r="A262" s="203" t="s">
        <v>157</v>
      </c>
      <c r="B262" s="198">
        <v>306850</v>
      </c>
    </row>
    <row r="263" spans="1:2" ht="15" hidden="1">
      <c r="A263" s="203" t="s">
        <v>158</v>
      </c>
      <c r="B263" s="198">
        <v>336300</v>
      </c>
    </row>
    <row r="264" spans="1:2" ht="15" hidden="1">
      <c r="A264" s="203" t="s">
        <v>159</v>
      </c>
      <c r="B264" s="198">
        <v>376200</v>
      </c>
    </row>
    <row r="265" spans="1:2" ht="15" hidden="1">
      <c r="A265" s="203" t="s">
        <v>160</v>
      </c>
      <c r="B265" s="198">
        <v>399950</v>
      </c>
    </row>
    <row r="266" spans="1:2" ht="15" hidden="1">
      <c r="A266" s="203" t="s">
        <v>161</v>
      </c>
      <c r="B266" s="198">
        <v>306850</v>
      </c>
    </row>
    <row r="267" spans="1:2" ht="15" hidden="1">
      <c r="A267" s="203" t="s">
        <v>162</v>
      </c>
      <c r="B267" s="198">
        <v>264100</v>
      </c>
    </row>
    <row r="268" spans="1:2" ht="25.5" hidden="1">
      <c r="A268" s="197" t="s">
        <v>790</v>
      </c>
      <c r="B268" s="198">
        <v>258400</v>
      </c>
    </row>
    <row r="269" spans="1:2" ht="15" hidden="1">
      <c r="A269" s="197"/>
      <c r="B269" s="198"/>
    </row>
    <row r="270" spans="1:2" ht="25.5" hidden="1">
      <c r="A270" s="195" t="s">
        <v>163</v>
      </c>
      <c r="B270" s="200"/>
    </row>
    <row r="271" spans="1:2" ht="15" hidden="1">
      <c r="A271" s="203" t="s">
        <v>164</v>
      </c>
      <c r="B271" s="198">
        <v>428</v>
      </c>
    </row>
    <row r="272" spans="1:2" ht="25.5" hidden="1">
      <c r="A272" s="197" t="s">
        <v>791</v>
      </c>
      <c r="B272" s="198">
        <v>317</v>
      </c>
    </row>
    <row r="273" spans="1:2" ht="15" hidden="1">
      <c r="A273" s="197"/>
      <c r="B273" s="198"/>
    </row>
    <row r="274" spans="1:2" ht="15" hidden="1">
      <c r="A274" s="195" t="s">
        <v>165</v>
      </c>
      <c r="B274" s="200"/>
    </row>
    <row r="275" spans="1:2" ht="15" hidden="1">
      <c r="A275" s="197" t="s">
        <v>166</v>
      </c>
      <c r="B275" s="198">
        <v>133950</v>
      </c>
    </row>
    <row r="276" spans="1:2" ht="25.5" hidden="1">
      <c r="A276" s="197" t="s">
        <v>792</v>
      </c>
      <c r="B276" s="198">
        <v>83505</v>
      </c>
    </row>
    <row r="277" spans="1:2" ht="15" hidden="1">
      <c r="A277" s="197"/>
      <c r="B277" s="198"/>
    </row>
    <row r="278" spans="1:2" ht="25.5" hidden="1">
      <c r="A278" s="195" t="s">
        <v>167</v>
      </c>
      <c r="B278" s="200"/>
    </row>
    <row r="279" spans="1:2" ht="15" hidden="1">
      <c r="A279" s="197" t="s">
        <v>168</v>
      </c>
      <c r="B279" s="198">
        <v>106400</v>
      </c>
    </row>
    <row r="280" spans="1:2" ht="15" hidden="1">
      <c r="A280" s="203" t="s">
        <v>169</v>
      </c>
      <c r="B280" s="198">
        <v>98800</v>
      </c>
    </row>
    <row r="281" spans="1:2" ht="15" hidden="1">
      <c r="A281" s="203" t="s">
        <v>170</v>
      </c>
      <c r="B281" s="198">
        <v>83600</v>
      </c>
    </row>
    <row r="282" spans="1:2" ht="15" hidden="1">
      <c r="A282" s="203" t="s">
        <v>171</v>
      </c>
      <c r="B282" s="198">
        <v>76190</v>
      </c>
    </row>
    <row r="283" spans="1:2" ht="25.5" hidden="1">
      <c r="A283" s="197" t="s">
        <v>793</v>
      </c>
      <c r="B283" s="198">
        <v>58615</v>
      </c>
    </row>
    <row r="284" spans="1:2" ht="15" hidden="1">
      <c r="A284" s="197"/>
      <c r="B284" s="198"/>
    </row>
    <row r="285" spans="1:2" ht="15" hidden="1">
      <c r="A285" s="195" t="s">
        <v>172</v>
      </c>
      <c r="B285" s="200"/>
    </row>
    <row r="286" spans="1:2" ht="15" hidden="1">
      <c r="A286" s="197" t="s">
        <v>173</v>
      </c>
      <c r="B286" s="198">
        <v>1368</v>
      </c>
    </row>
    <row r="287" spans="1:2" ht="15" hidden="1">
      <c r="A287" s="197" t="s">
        <v>174</v>
      </c>
      <c r="B287" s="198">
        <v>2109</v>
      </c>
    </row>
    <row r="288" spans="1:2" ht="25.5" hidden="1">
      <c r="A288" s="197" t="s">
        <v>794</v>
      </c>
      <c r="B288" s="198">
        <v>1017</v>
      </c>
    </row>
    <row r="289" spans="1:2" ht="15" hidden="1">
      <c r="A289" s="197"/>
      <c r="B289" s="198"/>
    </row>
    <row r="290" spans="1:2" ht="15" hidden="1">
      <c r="A290" s="195" t="s">
        <v>175</v>
      </c>
      <c r="B290" s="200"/>
    </row>
    <row r="291" spans="1:2" ht="15" hidden="1">
      <c r="A291" s="203" t="s">
        <v>176</v>
      </c>
      <c r="B291" s="198">
        <v>233</v>
      </c>
    </row>
    <row r="292" spans="1:2" ht="25.5" hidden="1">
      <c r="A292" s="203" t="s">
        <v>795</v>
      </c>
      <c r="B292" s="198">
        <v>100</v>
      </c>
    </row>
    <row r="293" spans="1:2" ht="15" hidden="1">
      <c r="A293" s="197"/>
      <c r="B293" s="198"/>
    </row>
    <row r="294" spans="1:2" ht="25.5" hidden="1">
      <c r="A294" s="195" t="s">
        <v>177</v>
      </c>
      <c r="B294" s="200"/>
    </row>
    <row r="295" spans="1:2" ht="15" hidden="1">
      <c r="A295" s="205" t="s">
        <v>178</v>
      </c>
      <c r="B295" s="206">
        <v>4693</v>
      </c>
    </row>
    <row r="296" spans="1:2" ht="15" hidden="1">
      <c r="A296" s="205" t="s">
        <v>179</v>
      </c>
      <c r="B296" s="206">
        <v>3819</v>
      </c>
    </row>
    <row r="297" spans="1:2" ht="15" hidden="1">
      <c r="A297" s="205" t="s">
        <v>180</v>
      </c>
      <c r="B297" s="206">
        <v>3059</v>
      </c>
    </row>
    <row r="298" spans="1:2" ht="15" hidden="1">
      <c r="A298" s="205" t="s">
        <v>181</v>
      </c>
      <c r="B298" s="206">
        <v>3895</v>
      </c>
    </row>
    <row r="299" spans="1:2" ht="38.25" hidden="1">
      <c r="A299" s="205" t="s">
        <v>796</v>
      </c>
      <c r="B299" s="206">
        <v>2575</v>
      </c>
    </row>
    <row r="300" spans="1:2" ht="15" hidden="1">
      <c r="A300" s="197"/>
      <c r="B300" s="198"/>
    </row>
    <row r="301" spans="1:2" ht="15" hidden="1">
      <c r="A301" s="195" t="s">
        <v>182</v>
      </c>
      <c r="B301" s="200">
        <v>2138</v>
      </c>
    </row>
    <row r="302" spans="1:2" ht="15" hidden="1">
      <c r="A302" s="197"/>
      <c r="B302" s="198"/>
    </row>
    <row r="303" spans="1:2" ht="15" hidden="1">
      <c r="A303" s="195" t="s">
        <v>183</v>
      </c>
      <c r="B303" s="200"/>
    </row>
    <row r="304" spans="1:2" ht="15" hidden="1">
      <c r="A304" s="197" t="s">
        <v>184</v>
      </c>
      <c r="B304" s="198">
        <v>37145</v>
      </c>
    </row>
    <row r="305" spans="1:2" ht="15" hidden="1">
      <c r="A305" s="197"/>
      <c r="B305" s="198"/>
    </row>
    <row r="306" spans="1:2" ht="25.5" hidden="1">
      <c r="A306" s="197" t="s">
        <v>797</v>
      </c>
      <c r="B306" s="198">
        <v>19380</v>
      </c>
    </row>
    <row r="307" spans="1:2" ht="15" hidden="1">
      <c r="A307" s="197"/>
      <c r="B307" s="198"/>
    </row>
    <row r="308" spans="1:2" ht="15" hidden="1">
      <c r="A308" s="195" t="s">
        <v>185</v>
      </c>
      <c r="B308" s="200">
        <v>903</v>
      </c>
    </row>
    <row r="309" spans="1:2" ht="15" hidden="1">
      <c r="A309" s="197"/>
      <c r="B309" s="198"/>
    </row>
    <row r="310" spans="1:2" ht="25.5" hidden="1">
      <c r="A310" s="195" t="s">
        <v>186</v>
      </c>
      <c r="B310" s="200"/>
    </row>
    <row r="311" spans="1:2" ht="15" hidden="1">
      <c r="A311" s="197" t="s">
        <v>187</v>
      </c>
      <c r="B311" s="198">
        <v>12825</v>
      </c>
    </row>
    <row r="312" spans="1:2" ht="15" hidden="1">
      <c r="A312" s="197" t="s">
        <v>134</v>
      </c>
      <c r="B312" s="198">
        <v>10640</v>
      </c>
    </row>
    <row r="313" spans="1:2" ht="38.25" hidden="1">
      <c r="A313" s="197" t="s">
        <v>798</v>
      </c>
      <c r="B313" s="198">
        <v>3449</v>
      </c>
    </row>
    <row r="314" spans="1:2" ht="15" hidden="1">
      <c r="A314" s="197"/>
      <c r="B314" s="198"/>
    </row>
    <row r="315" spans="1:2" ht="15" hidden="1">
      <c r="A315" s="195" t="s">
        <v>188</v>
      </c>
      <c r="B315" s="200"/>
    </row>
    <row r="316" spans="1:2" ht="15" hidden="1">
      <c r="A316" s="203" t="s">
        <v>189</v>
      </c>
      <c r="B316" s="198">
        <v>191</v>
      </c>
    </row>
    <row r="317" spans="1:2" ht="15" hidden="1">
      <c r="A317" s="203" t="s">
        <v>190</v>
      </c>
      <c r="B317" s="198">
        <v>232</v>
      </c>
    </row>
    <row r="318" spans="1:2" ht="15" hidden="1">
      <c r="A318" s="203" t="s">
        <v>191</v>
      </c>
      <c r="B318" s="198">
        <v>163</v>
      </c>
    </row>
    <row r="319" spans="1:2" ht="15" hidden="1">
      <c r="A319" s="203" t="s">
        <v>192</v>
      </c>
      <c r="B319" s="198">
        <v>238</v>
      </c>
    </row>
    <row r="320" spans="1:2" ht="25.5" hidden="1">
      <c r="A320" s="197" t="s">
        <v>799</v>
      </c>
      <c r="B320" s="198">
        <v>132</v>
      </c>
    </row>
    <row r="321" spans="1:2" ht="15" hidden="1">
      <c r="A321" s="197"/>
      <c r="B321" s="198"/>
    </row>
    <row r="322" spans="1:2" ht="15" hidden="1">
      <c r="A322" s="195" t="s">
        <v>193</v>
      </c>
      <c r="B322" s="200"/>
    </row>
    <row r="323" spans="1:2" ht="15" hidden="1">
      <c r="A323" s="203" t="s">
        <v>194</v>
      </c>
      <c r="B323" s="198">
        <v>4076</v>
      </c>
    </row>
    <row r="324" spans="1:2" ht="15" hidden="1">
      <c r="A324" s="204" t="s">
        <v>195</v>
      </c>
      <c r="B324" s="198">
        <v>3468</v>
      </c>
    </row>
    <row r="325" spans="1:2" ht="25.5" hidden="1">
      <c r="A325" s="197" t="s">
        <v>196</v>
      </c>
      <c r="B325" s="198">
        <v>2860</v>
      </c>
    </row>
    <row r="326" spans="1:2" ht="25.5" hidden="1">
      <c r="A326" s="197" t="s">
        <v>800</v>
      </c>
      <c r="B326" s="198">
        <v>2461</v>
      </c>
    </row>
    <row r="327" spans="1:2" ht="15" hidden="1">
      <c r="A327" s="197"/>
      <c r="B327" s="198"/>
    </row>
    <row r="328" spans="1:2" ht="25.5" hidden="1">
      <c r="A328" s="195" t="s">
        <v>197</v>
      </c>
      <c r="B328" s="200"/>
    </row>
    <row r="329" spans="1:2" ht="15" hidden="1">
      <c r="A329" s="203" t="s">
        <v>198</v>
      </c>
      <c r="B329" s="198">
        <v>224</v>
      </c>
    </row>
    <row r="330" spans="1:2" ht="25.5" hidden="1">
      <c r="A330" s="203" t="s">
        <v>801</v>
      </c>
      <c r="B330" s="198">
        <v>125</v>
      </c>
    </row>
    <row r="331" spans="1:2" ht="15" hidden="1">
      <c r="A331" s="205"/>
      <c r="B331" s="198"/>
    </row>
    <row r="332" spans="1:2" ht="25.5" hidden="1">
      <c r="A332" s="195" t="s">
        <v>199</v>
      </c>
      <c r="B332" s="200"/>
    </row>
    <row r="333" spans="1:2" ht="15" hidden="1">
      <c r="A333" s="197" t="s">
        <v>200</v>
      </c>
      <c r="B333" s="198">
        <v>132050</v>
      </c>
    </row>
    <row r="334" spans="1:2" ht="15" hidden="1">
      <c r="A334" s="197" t="s">
        <v>201</v>
      </c>
      <c r="B334" s="198">
        <v>131100</v>
      </c>
    </row>
    <row r="335" spans="1:2" ht="38.25" hidden="1">
      <c r="A335" s="197" t="s">
        <v>802</v>
      </c>
      <c r="B335" s="198">
        <v>89490</v>
      </c>
    </row>
    <row r="336" spans="1:2" ht="15" hidden="1">
      <c r="A336" s="197"/>
      <c r="B336" s="198"/>
    </row>
    <row r="337" spans="1:2" ht="15" hidden="1">
      <c r="A337" s="195" t="s">
        <v>202</v>
      </c>
      <c r="B337" s="200"/>
    </row>
    <row r="338" spans="1:2" ht="15" hidden="1">
      <c r="A338" s="197" t="s">
        <v>203</v>
      </c>
      <c r="B338" s="198">
        <v>2185</v>
      </c>
    </row>
    <row r="339" spans="1:2" ht="15" hidden="1">
      <c r="A339" s="203" t="s">
        <v>204</v>
      </c>
      <c r="B339" s="198">
        <v>2594</v>
      </c>
    </row>
    <row r="340" spans="1:2" ht="25.5" hidden="1">
      <c r="A340" s="197" t="s">
        <v>803</v>
      </c>
      <c r="B340" s="198">
        <v>1767</v>
      </c>
    </row>
    <row r="341" spans="1:2" ht="15" hidden="1">
      <c r="A341" s="201"/>
      <c r="B341" s="198"/>
    </row>
    <row r="342" spans="1:2" ht="15" hidden="1">
      <c r="A342" s="195" t="s">
        <v>205</v>
      </c>
      <c r="B342" s="200">
        <v>188</v>
      </c>
    </row>
    <row r="343" spans="1:2" ht="15" hidden="1">
      <c r="A343" s="203"/>
      <c r="B343" s="198"/>
    </row>
    <row r="344" spans="1:2" ht="15" hidden="1">
      <c r="A344" s="203"/>
      <c r="B344" s="198"/>
    </row>
    <row r="345" spans="1:2" ht="25.5" hidden="1">
      <c r="A345" s="195" t="s">
        <v>804</v>
      </c>
      <c r="B345" s="200"/>
    </row>
    <row r="346" spans="1:2" ht="15" hidden="1">
      <c r="A346" s="205" t="s">
        <v>484</v>
      </c>
      <c r="B346" s="206">
        <v>2385</v>
      </c>
    </row>
    <row r="347" spans="1:2" ht="15" hidden="1">
      <c r="A347" s="205" t="s">
        <v>485</v>
      </c>
      <c r="B347" s="206">
        <v>2698</v>
      </c>
    </row>
    <row r="348" spans="1:2" ht="25.5" hidden="1">
      <c r="A348" s="205" t="s">
        <v>805</v>
      </c>
      <c r="B348" s="206">
        <v>1653</v>
      </c>
    </row>
    <row r="349" spans="1:2" ht="15" hidden="1">
      <c r="A349" s="197"/>
      <c r="B349" s="198"/>
    </row>
    <row r="350" spans="1:2" ht="15" hidden="1">
      <c r="A350" s="195" t="s">
        <v>206</v>
      </c>
      <c r="B350" s="200"/>
    </row>
    <row r="351" spans="1:2" ht="15" hidden="1">
      <c r="A351" s="197" t="s">
        <v>207</v>
      </c>
      <c r="B351" s="198">
        <v>7809</v>
      </c>
    </row>
    <row r="352" spans="1:2" ht="25.5" hidden="1">
      <c r="A352" s="197" t="s">
        <v>806</v>
      </c>
      <c r="B352" s="198">
        <v>2765</v>
      </c>
    </row>
    <row r="353" spans="1:2" ht="15" hidden="1">
      <c r="A353" s="197"/>
      <c r="B353" s="198"/>
    </row>
    <row r="354" spans="1:2" ht="15" hidden="1">
      <c r="A354" s="195" t="s">
        <v>208</v>
      </c>
      <c r="B354" s="200"/>
    </row>
    <row r="355" spans="1:2" ht="15" hidden="1">
      <c r="A355" s="203" t="s">
        <v>209</v>
      </c>
      <c r="B355" s="198">
        <v>485</v>
      </c>
    </row>
    <row r="356" spans="1:2" ht="15" hidden="1">
      <c r="A356" s="203" t="s">
        <v>210</v>
      </c>
      <c r="B356" s="198">
        <v>589</v>
      </c>
    </row>
    <row r="357" spans="1:2" ht="15" hidden="1">
      <c r="A357" s="207" t="s">
        <v>211</v>
      </c>
      <c r="B357" s="198">
        <v>348</v>
      </c>
    </row>
    <row r="358" spans="1:2" ht="15" hidden="1">
      <c r="A358" s="197" t="s">
        <v>807</v>
      </c>
      <c r="B358" s="198">
        <v>280</v>
      </c>
    </row>
    <row r="359" spans="1:2" ht="15" hidden="1">
      <c r="A359" s="197"/>
      <c r="B359" s="198"/>
    </row>
    <row r="360" spans="1:2" ht="15" hidden="1">
      <c r="A360" s="195" t="s">
        <v>212</v>
      </c>
      <c r="B360" s="200"/>
    </row>
    <row r="361" spans="1:2" ht="15" hidden="1">
      <c r="A361" s="197" t="s">
        <v>213</v>
      </c>
      <c r="B361" s="198">
        <v>295</v>
      </c>
    </row>
    <row r="362" spans="1:2" ht="25.5" hidden="1">
      <c r="A362" s="197" t="s">
        <v>808</v>
      </c>
      <c r="B362" s="198">
        <v>209</v>
      </c>
    </row>
    <row r="363" spans="1:2" ht="15" hidden="1">
      <c r="A363" s="197"/>
      <c r="B363" s="198"/>
    </row>
    <row r="364" spans="1:2" ht="15" hidden="1">
      <c r="A364" s="195" t="s">
        <v>215</v>
      </c>
      <c r="B364" s="200"/>
    </row>
    <row r="365" spans="1:2" ht="15" hidden="1">
      <c r="A365" s="197" t="s">
        <v>216</v>
      </c>
      <c r="B365" s="198">
        <v>314</v>
      </c>
    </row>
    <row r="366" spans="1:2" ht="25.5" hidden="1">
      <c r="A366" s="197" t="s">
        <v>809</v>
      </c>
      <c r="B366" s="198">
        <v>243</v>
      </c>
    </row>
    <row r="367" spans="1:2" ht="15" hidden="1">
      <c r="A367" s="197"/>
      <c r="B367" s="198"/>
    </row>
    <row r="368" spans="1:2" ht="15" hidden="1">
      <c r="A368" s="195" t="s">
        <v>217</v>
      </c>
      <c r="B368" s="200"/>
    </row>
    <row r="369" spans="1:2" ht="15" hidden="1">
      <c r="A369" s="203" t="s">
        <v>218</v>
      </c>
      <c r="B369" s="198">
        <v>127300</v>
      </c>
    </row>
    <row r="370" spans="1:2" ht="15" hidden="1">
      <c r="A370" s="203" t="s">
        <v>219</v>
      </c>
      <c r="B370" s="198">
        <v>162450</v>
      </c>
    </row>
    <row r="371" spans="1:2" ht="15" hidden="1">
      <c r="A371" s="197" t="s">
        <v>220</v>
      </c>
      <c r="B371" s="198">
        <v>100700</v>
      </c>
    </row>
    <row r="372" spans="1:2" ht="15" hidden="1">
      <c r="A372" s="197" t="s">
        <v>221</v>
      </c>
      <c r="B372" s="198">
        <v>83600</v>
      </c>
    </row>
    <row r="373" spans="1:2" ht="25.5" hidden="1">
      <c r="A373" s="197" t="s">
        <v>810</v>
      </c>
      <c r="B373" s="198">
        <v>51870</v>
      </c>
    </row>
    <row r="374" spans="1:2" ht="15" hidden="1">
      <c r="A374" s="197"/>
      <c r="B374" s="198"/>
    </row>
    <row r="375" spans="1:2" ht="15" hidden="1">
      <c r="A375" s="195" t="s">
        <v>222</v>
      </c>
      <c r="B375" s="200"/>
    </row>
    <row r="376" spans="1:2" ht="15" hidden="1">
      <c r="A376" s="197" t="s">
        <v>223</v>
      </c>
      <c r="B376" s="198">
        <v>9462</v>
      </c>
    </row>
    <row r="377" spans="1:2" ht="25.5" hidden="1">
      <c r="A377" s="197" t="s">
        <v>811</v>
      </c>
      <c r="B377" s="198">
        <v>2242</v>
      </c>
    </row>
    <row r="378" spans="1:2" ht="15" hidden="1">
      <c r="A378" s="197"/>
      <c r="B378" s="198"/>
    </row>
    <row r="379" spans="1:2" ht="15" hidden="1">
      <c r="A379" s="195" t="s">
        <v>224</v>
      </c>
      <c r="B379" s="200"/>
    </row>
    <row r="380" spans="1:2" ht="15" hidden="1">
      <c r="A380" s="197" t="s">
        <v>225</v>
      </c>
      <c r="B380" s="198">
        <v>627</v>
      </c>
    </row>
    <row r="381" spans="1:2" ht="25.5" hidden="1">
      <c r="A381" s="197" t="s">
        <v>812</v>
      </c>
      <c r="B381" s="198">
        <v>542</v>
      </c>
    </row>
    <row r="382" spans="1:2" ht="15" hidden="1">
      <c r="A382" s="197"/>
      <c r="B382" s="198"/>
    </row>
    <row r="383" spans="1:2" ht="15" hidden="1">
      <c r="A383" s="195" t="s">
        <v>226</v>
      </c>
      <c r="B383" s="200"/>
    </row>
    <row r="384" spans="1:2" ht="15" hidden="1">
      <c r="A384" s="203" t="s">
        <v>227</v>
      </c>
      <c r="B384" s="198">
        <v>301</v>
      </c>
    </row>
    <row r="385" spans="1:2" ht="15" hidden="1">
      <c r="A385" s="203" t="s">
        <v>228</v>
      </c>
      <c r="B385" s="198">
        <v>294</v>
      </c>
    </row>
    <row r="386" spans="1:2" ht="15" hidden="1">
      <c r="A386" s="203" t="s">
        <v>229</v>
      </c>
      <c r="B386" s="198">
        <v>230</v>
      </c>
    </row>
    <row r="387" spans="1:2" ht="15" hidden="1">
      <c r="A387" s="197" t="s">
        <v>230</v>
      </c>
      <c r="B387" s="198">
        <v>229</v>
      </c>
    </row>
    <row r="388" spans="1:2" ht="25.5" hidden="1">
      <c r="A388" s="197" t="s">
        <v>813</v>
      </c>
      <c r="B388" s="198">
        <v>215</v>
      </c>
    </row>
    <row r="389" spans="1:2" ht="15" hidden="1">
      <c r="A389" s="197"/>
      <c r="B389" s="198"/>
    </row>
    <row r="390" spans="1:2" ht="15" hidden="1">
      <c r="A390" s="195" t="s">
        <v>231</v>
      </c>
      <c r="B390" s="200"/>
    </row>
    <row r="391" spans="1:2" ht="15" hidden="1">
      <c r="A391" s="197" t="s">
        <v>232</v>
      </c>
      <c r="B391" s="198">
        <v>1634</v>
      </c>
    </row>
    <row r="392" spans="1:2" ht="15" hidden="1">
      <c r="A392" s="203" t="s">
        <v>233</v>
      </c>
      <c r="B392" s="198">
        <v>1558</v>
      </c>
    </row>
    <row r="393" spans="1:2" ht="25.5" hidden="1">
      <c r="A393" s="197" t="s">
        <v>814</v>
      </c>
      <c r="B393" s="198">
        <v>1026</v>
      </c>
    </row>
    <row r="394" spans="1:2" ht="15" hidden="1">
      <c r="A394" s="197"/>
      <c r="B394" s="198"/>
    </row>
    <row r="395" spans="1:2" ht="15" hidden="1">
      <c r="A395" s="195" t="s">
        <v>234</v>
      </c>
      <c r="B395" s="200"/>
    </row>
    <row r="396" spans="1:2" ht="15" hidden="1">
      <c r="A396" s="197" t="s">
        <v>235</v>
      </c>
      <c r="B396" s="198">
        <v>240</v>
      </c>
    </row>
    <row r="397" spans="1:2" ht="15" hidden="1">
      <c r="A397" s="203" t="s">
        <v>236</v>
      </c>
      <c r="B397" s="198">
        <v>133</v>
      </c>
    </row>
    <row r="398" spans="1:2" ht="25.5" hidden="1">
      <c r="A398" s="197" t="s">
        <v>815</v>
      </c>
      <c r="B398" s="198">
        <v>126</v>
      </c>
    </row>
    <row r="399" spans="1:2" ht="15" hidden="1">
      <c r="A399" s="197"/>
      <c r="B399" s="198"/>
    </row>
    <row r="400" spans="1:2" ht="15" hidden="1">
      <c r="A400" s="195" t="s">
        <v>237</v>
      </c>
      <c r="B400" s="200"/>
    </row>
    <row r="401" spans="1:2" ht="25.5" hidden="1">
      <c r="A401" s="197" t="s">
        <v>238</v>
      </c>
      <c r="B401" s="198">
        <v>1036</v>
      </c>
    </row>
    <row r="402" spans="1:2" ht="25.5" hidden="1">
      <c r="A402" s="197" t="s">
        <v>239</v>
      </c>
      <c r="B402" s="198">
        <v>903</v>
      </c>
    </row>
    <row r="403" spans="1:2" ht="15" hidden="1">
      <c r="A403" s="197"/>
      <c r="B403" s="198"/>
    </row>
    <row r="404" spans="1:2" ht="15" hidden="1">
      <c r="A404" s="195" t="s">
        <v>240</v>
      </c>
      <c r="B404" s="200">
        <v>253</v>
      </c>
    </row>
    <row r="405" spans="1:2" ht="15" hidden="1">
      <c r="A405" s="197"/>
      <c r="B405" s="198"/>
    </row>
    <row r="406" spans="1:2" ht="15" hidden="1">
      <c r="A406" s="195" t="s">
        <v>241</v>
      </c>
      <c r="B406" s="200"/>
    </row>
    <row r="407" spans="1:2" ht="15" hidden="1">
      <c r="A407" s="197" t="s">
        <v>242</v>
      </c>
      <c r="B407" s="198">
        <v>1397</v>
      </c>
    </row>
    <row r="408" spans="1:2" ht="25.5" hidden="1">
      <c r="A408" s="197" t="s">
        <v>816</v>
      </c>
      <c r="B408" s="198">
        <v>599</v>
      </c>
    </row>
    <row r="409" spans="1:2" ht="15" hidden="1">
      <c r="A409" s="197"/>
      <c r="B409" s="198"/>
    </row>
    <row r="410" spans="1:2" ht="15" hidden="1">
      <c r="A410" s="195" t="s">
        <v>243</v>
      </c>
      <c r="B410" s="200"/>
    </row>
    <row r="411" spans="1:2" ht="15" hidden="1">
      <c r="A411" s="197" t="s">
        <v>244</v>
      </c>
      <c r="B411" s="198">
        <v>2117550</v>
      </c>
    </row>
    <row r="412" spans="1:2" ht="25.5" hidden="1">
      <c r="A412" s="197" t="s">
        <v>817</v>
      </c>
      <c r="B412" s="198">
        <v>1398400</v>
      </c>
    </row>
    <row r="413" spans="1:2" ht="15" hidden="1">
      <c r="A413" s="197"/>
      <c r="B413" s="198"/>
    </row>
    <row r="414" spans="1:2" ht="25.5" hidden="1">
      <c r="A414" s="195" t="s">
        <v>245</v>
      </c>
      <c r="B414" s="200"/>
    </row>
    <row r="415" spans="1:2" ht="15" hidden="1">
      <c r="A415" s="197" t="s">
        <v>246</v>
      </c>
      <c r="B415" s="198">
        <v>85025</v>
      </c>
    </row>
    <row r="416" spans="1:2" ht="25.5" hidden="1">
      <c r="A416" s="197" t="s">
        <v>818</v>
      </c>
      <c r="B416" s="198">
        <v>37525</v>
      </c>
    </row>
    <row r="417" spans="1:2" ht="15" hidden="1">
      <c r="A417" s="197"/>
      <c r="B417" s="198"/>
    </row>
    <row r="418" spans="1:2" ht="15" hidden="1">
      <c r="A418" s="195" t="s">
        <v>247</v>
      </c>
      <c r="B418" s="200"/>
    </row>
    <row r="419" spans="1:2" ht="15" hidden="1">
      <c r="A419" s="197" t="s">
        <v>248</v>
      </c>
      <c r="B419" s="198">
        <v>42370</v>
      </c>
    </row>
    <row r="420" spans="1:2" ht="25.5" hidden="1">
      <c r="A420" s="197" t="s">
        <v>819</v>
      </c>
      <c r="B420" s="198">
        <v>16055</v>
      </c>
    </row>
    <row r="421" spans="1:2" ht="15" hidden="1">
      <c r="A421" s="197"/>
      <c r="B421" s="198"/>
    </row>
    <row r="422" spans="1:2" ht="15" hidden="1">
      <c r="A422" s="195" t="s">
        <v>249</v>
      </c>
      <c r="B422" s="200"/>
    </row>
    <row r="423" spans="1:2" ht="15" hidden="1">
      <c r="A423" s="197" t="s">
        <v>250</v>
      </c>
      <c r="B423" s="198">
        <v>17480</v>
      </c>
    </row>
    <row r="424" spans="1:2" ht="15" hidden="1">
      <c r="A424" s="197" t="s">
        <v>820</v>
      </c>
      <c r="B424" s="198">
        <v>11020</v>
      </c>
    </row>
    <row r="425" spans="1:2" ht="15" hidden="1">
      <c r="A425" s="197"/>
      <c r="B425" s="198"/>
    </row>
    <row r="426" spans="1:2" ht="15" hidden="1">
      <c r="A426" s="195" t="s">
        <v>251</v>
      </c>
      <c r="B426" s="200"/>
    </row>
    <row r="427" spans="1:2" ht="15" hidden="1">
      <c r="A427" s="203" t="s">
        <v>252</v>
      </c>
      <c r="B427" s="198">
        <v>4418</v>
      </c>
    </row>
    <row r="428" spans="1:2" ht="25.5" hidden="1">
      <c r="A428" s="197" t="s">
        <v>253</v>
      </c>
      <c r="B428" s="198">
        <v>4095</v>
      </c>
    </row>
    <row r="429" spans="1:2" ht="25.5" hidden="1">
      <c r="A429" s="197" t="s">
        <v>821</v>
      </c>
      <c r="B429" s="198">
        <v>2385</v>
      </c>
    </row>
    <row r="430" spans="1:2" ht="15" hidden="1">
      <c r="A430" s="197"/>
      <c r="B430" s="198"/>
    </row>
    <row r="431" spans="1:2" ht="15" hidden="1">
      <c r="A431" s="195" t="s">
        <v>254</v>
      </c>
      <c r="B431" s="200">
        <v>1815</v>
      </c>
    </row>
    <row r="432" spans="1:2" ht="15" hidden="1">
      <c r="A432" s="197"/>
      <c r="B432" s="198"/>
    </row>
    <row r="433" spans="1:2" ht="15" hidden="1">
      <c r="A433" s="195" t="s">
        <v>255</v>
      </c>
      <c r="B433" s="200">
        <v>77995</v>
      </c>
    </row>
    <row r="434" spans="1:2" ht="15" hidden="1">
      <c r="A434" s="197"/>
      <c r="B434" s="198"/>
    </row>
    <row r="435" spans="1:2" ht="15" hidden="1">
      <c r="A435" s="195" t="s">
        <v>256</v>
      </c>
      <c r="B435" s="200"/>
    </row>
    <row r="436" spans="1:2" ht="15" hidden="1">
      <c r="A436" s="197" t="s">
        <v>257</v>
      </c>
      <c r="B436" s="198">
        <v>42370</v>
      </c>
    </row>
    <row r="437" spans="1:2" ht="15" hidden="1">
      <c r="A437" s="197" t="s">
        <v>258</v>
      </c>
      <c r="B437" s="198">
        <v>33155</v>
      </c>
    </row>
    <row r="438" spans="1:2" ht="15" hidden="1">
      <c r="A438" s="197"/>
      <c r="B438" s="198"/>
    </row>
    <row r="439" spans="1:2" ht="15" hidden="1">
      <c r="A439" s="195" t="s">
        <v>259</v>
      </c>
      <c r="B439" s="200"/>
    </row>
    <row r="440" spans="1:2" ht="15" hidden="1">
      <c r="A440" s="203" t="s">
        <v>260</v>
      </c>
      <c r="B440" s="198"/>
    </row>
    <row r="441" spans="1:2" ht="25.5" hidden="1">
      <c r="A441" s="203" t="s">
        <v>261</v>
      </c>
      <c r="B441" s="198">
        <v>12350</v>
      </c>
    </row>
    <row r="442" spans="1:2" ht="25.5" hidden="1">
      <c r="A442" s="203" t="s">
        <v>262</v>
      </c>
      <c r="B442" s="198">
        <v>14155</v>
      </c>
    </row>
    <row r="443" spans="1:2" ht="25.5" hidden="1">
      <c r="A443" s="203" t="s">
        <v>263</v>
      </c>
      <c r="B443" s="198">
        <v>16435</v>
      </c>
    </row>
    <row r="444" spans="1:2" ht="15" hidden="1">
      <c r="A444" s="203" t="s">
        <v>980</v>
      </c>
      <c r="B444" s="198">
        <v>13205</v>
      </c>
    </row>
    <row r="445" spans="1:2" ht="15" hidden="1">
      <c r="A445" s="203" t="s">
        <v>987</v>
      </c>
      <c r="B445" s="198">
        <v>12730</v>
      </c>
    </row>
    <row r="446" spans="1:2" ht="25.5" hidden="1">
      <c r="A446" s="203" t="s">
        <v>981</v>
      </c>
      <c r="B446" s="198">
        <v>11780</v>
      </c>
    </row>
    <row r="447" spans="1:2" ht="15" hidden="1">
      <c r="A447" s="203" t="s">
        <v>264</v>
      </c>
      <c r="B447" s="198">
        <v>12350</v>
      </c>
    </row>
    <row r="448" spans="1:2" ht="15" hidden="1">
      <c r="A448" s="197" t="s">
        <v>822</v>
      </c>
      <c r="B448" s="198">
        <v>10545</v>
      </c>
    </row>
    <row r="449" spans="1:2" ht="15" hidden="1">
      <c r="A449" s="197"/>
      <c r="B449" s="198"/>
    </row>
    <row r="450" spans="1:2" ht="15" hidden="1">
      <c r="A450" s="195" t="s">
        <v>265</v>
      </c>
      <c r="B450" s="200"/>
    </row>
    <row r="451" spans="1:2" ht="15" hidden="1">
      <c r="A451" s="197" t="s">
        <v>266</v>
      </c>
      <c r="B451" s="198">
        <v>2817700</v>
      </c>
    </row>
    <row r="452" spans="1:2" ht="15" hidden="1">
      <c r="A452" s="203" t="s">
        <v>267</v>
      </c>
      <c r="B452" s="198">
        <v>1468700</v>
      </c>
    </row>
    <row r="453" spans="1:2" ht="25.5" hidden="1">
      <c r="A453" s="197" t="s">
        <v>823</v>
      </c>
      <c r="B453" s="198">
        <v>1362300</v>
      </c>
    </row>
    <row r="454" spans="1:2" ht="15" hidden="1">
      <c r="A454" s="197"/>
      <c r="B454" s="198"/>
    </row>
    <row r="455" spans="1:2" ht="15" hidden="1">
      <c r="A455" s="195" t="s">
        <v>268</v>
      </c>
      <c r="B455" s="200"/>
    </row>
    <row r="456" spans="1:2" ht="15" hidden="1">
      <c r="A456" s="203" t="s">
        <v>269</v>
      </c>
      <c r="B456" s="198">
        <v>11099800</v>
      </c>
    </row>
    <row r="457" spans="1:2" ht="15" hidden="1">
      <c r="A457" s="203" t="s">
        <v>824</v>
      </c>
      <c r="B457" s="198">
        <v>6891300</v>
      </c>
    </row>
    <row r="458" spans="1:2" ht="15" hidden="1">
      <c r="A458" s="197"/>
      <c r="B458" s="198"/>
    </row>
    <row r="459" spans="1:2" ht="15" hidden="1">
      <c r="A459" s="195" t="s">
        <v>270</v>
      </c>
      <c r="B459" s="200"/>
    </row>
    <row r="460" spans="1:2" ht="15" hidden="1">
      <c r="A460" s="197" t="s">
        <v>271</v>
      </c>
      <c r="B460" s="198">
        <v>315400</v>
      </c>
    </row>
    <row r="461" spans="1:2" ht="15" hidden="1">
      <c r="A461" s="197" t="s">
        <v>825</v>
      </c>
      <c r="B461" s="198">
        <v>213750</v>
      </c>
    </row>
    <row r="462" spans="1:2" ht="15" hidden="1">
      <c r="A462" s="197"/>
      <c r="B462" s="198"/>
    </row>
    <row r="463" spans="1:2" ht="15" hidden="1">
      <c r="A463" s="195" t="s">
        <v>272</v>
      </c>
      <c r="B463" s="200">
        <v>276</v>
      </c>
    </row>
    <row r="464" spans="1:2" ht="15" hidden="1">
      <c r="A464" s="197"/>
      <c r="B464" s="198"/>
    </row>
    <row r="465" spans="1:2" ht="15" hidden="1">
      <c r="A465" s="195" t="s">
        <v>273</v>
      </c>
      <c r="B465" s="200"/>
    </row>
    <row r="466" spans="1:2" ht="15" hidden="1">
      <c r="A466" s="203" t="s">
        <v>274</v>
      </c>
      <c r="B466" s="198">
        <v>1226</v>
      </c>
    </row>
    <row r="467" spans="1:2" ht="15" hidden="1">
      <c r="A467" s="203" t="s">
        <v>275</v>
      </c>
      <c r="B467" s="198">
        <v>950</v>
      </c>
    </row>
    <row r="468" spans="1:2" ht="15" hidden="1">
      <c r="A468" s="203" t="s">
        <v>276</v>
      </c>
      <c r="B468" s="198">
        <v>874</v>
      </c>
    </row>
    <row r="469" spans="1:2" ht="15" hidden="1">
      <c r="A469" s="203" t="s">
        <v>277</v>
      </c>
      <c r="B469" s="198">
        <v>874</v>
      </c>
    </row>
    <row r="470" spans="1:2" ht="15" hidden="1">
      <c r="A470" s="203" t="s">
        <v>278</v>
      </c>
      <c r="B470" s="198">
        <v>884</v>
      </c>
    </row>
    <row r="471" spans="1:2" ht="25.5" hidden="1">
      <c r="A471" s="203" t="s">
        <v>826</v>
      </c>
      <c r="B471" s="198">
        <v>827</v>
      </c>
    </row>
    <row r="472" spans="1:2" ht="15" hidden="1">
      <c r="A472" s="197"/>
      <c r="B472" s="198"/>
    </row>
    <row r="473" spans="1:2" ht="15" hidden="1">
      <c r="A473" s="195" t="s">
        <v>279</v>
      </c>
      <c r="B473" s="200"/>
    </row>
    <row r="474" spans="1:2" ht="15" hidden="1">
      <c r="A474" s="203" t="s">
        <v>280</v>
      </c>
      <c r="B474" s="198">
        <v>249</v>
      </c>
    </row>
    <row r="475" spans="1:2" ht="15" hidden="1">
      <c r="A475" s="203" t="s">
        <v>281</v>
      </c>
      <c r="B475" s="198">
        <v>230</v>
      </c>
    </row>
    <row r="476" spans="1:2" ht="15" hidden="1">
      <c r="A476" s="203" t="s">
        <v>282</v>
      </c>
      <c r="B476" s="198">
        <v>274</v>
      </c>
    </row>
    <row r="477" spans="1:2" ht="15" hidden="1">
      <c r="A477" s="203" t="s">
        <v>283</v>
      </c>
      <c r="B477" s="198">
        <v>297</v>
      </c>
    </row>
    <row r="478" spans="1:2" ht="15" hidden="1">
      <c r="A478" s="197" t="s">
        <v>827</v>
      </c>
      <c r="B478" s="198">
        <v>151</v>
      </c>
    </row>
    <row r="479" spans="1:2" ht="15" hidden="1">
      <c r="A479" s="197"/>
      <c r="B479" s="198"/>
    </row>
    <row r="480" spans="1:2" ht="15" hidden="1">
      <c r="A480" s="195" t="s">
        <v>284</v>
      </c>
      <c r="B480" s="200"/>
    </row>
    <row r="481" spans="1:2" ht="15" hidden="1">
      <c r="A481" s="197" t="s">
        <v>285</v>
      </c>
      <c r="B481" s="198">
        <v>45600</v>
      </c>
    </row>
    <row r="482" spans="1:2" ht="25.5" hidden="1">
      <c r="A482" s="197" t="s">
        <v>828</v>
      </c>
      <c r="B482" s="198"/>
    </row>
    <row r="483" spans="1:2" ht="25.5" hidden="1">
      <c r="A483" s="197" t="s">
        <v>238</v>
      </c>
      <c r="B483" s="198">
        <v>53010</v>
      </c>
    </row>
    <row r="484" spans="1:2" ht="25.5" hidden="1">
      <c r="A484" s="197" t="s">
        <v>239</v>
      </c>
      <c r="B484" s="198">
        <v>49115</v>
      </c>
    </row>
    <row r="485" spans="1:2" ht="15" hidden="1">
      <c r="A485" s="197"/>
      <c r="B485" s="198"/>
    </row>
    <row r="486" spans="1:2" ht="15" hidden="1">
      <c r="A486" s="195" t="s">
        <v>286</v>
      </c>
      <c r="B486" s="200"/>
    </row>
    <row r="487" spans="1:2" ht="15" hidden="1">
      <c r="A487" s="203" t="s">
        <v>287</v>
      </c>
      <c r="B487" s="198">
        <v>36860</v>
      </c>
    </row>
    <row r="488" spans="1:2" ht="15" hidden="1">
      <c r="A488" s="203" t="s">
        <v>288</v>
      </c>
      <c r="B488" s="198">
        <v>33535</v>
      </c>
    </row>
    <row r="489" spans="1:2" ht="15" hidden="1">
      <c r="A489" s="203" t="s">
        <v>289</v>
      </c>
      <c r="B489" s="198">
        <v>26980</v>
      </c>
    </row>
    <row r="490" spans="1:2" ht="15" hidden="1">
      <c r="A490" s="203" t="s">
        <v>290</v>
      </c>
      <c r="B490" s="198">
        <v>27930</v>
      </c>
    </row>
    <row r="491" spans="1:2" ht="25.5" hidden="1">
      <c r="A491" s="197" t="s">
        <v>829</v>
      </c>
      <c r="B491" s="198">
        <v>24700</v>
      </c>
    </row>
    <row r="492" spans="1:2" ht="15" hidden="1">
      <c r="A492" s="197"/>
      <c r="B492" s="198"/>
    </row>
    <row r="493" spans="1:2" ht="15" hidden="1">
      <c r="A493" s="195" t="s">
        <v>291</v>
      </c>
      <c r="B493" s="200"/>
    </row>
    <row r="494" spans="1:2" ht="15" hidden="1">
      <c r="A494" s="197" t="s">
        <v>292</v>
      </c>
      <c r="B494" s="198">
        <v>176</v>
      </c>
    </row>
    <row r="495" spans="1:2" ht="25.5" hidden="1">
      <c r="A495" s="197" t="s">
        <v>830</v>
      </c>
      <c r="B495" s="198">
        <v>55</v>
      </c>
    </row>
    <row r="496" spans="1:2" ht="15" hidden="1">
      <c r="A496" s="197"/>
      <c r="B496" s="198"/>
    </row>
    <row r="497" spans="1:2" ht="15" hidden="1">
      <c r="A497" s="195" t="s">
        <v>293</v>
      </c>
      <c r="B497" s="200"/>
    </row>
    <row r="498" spans="1:2" ht="15" hidden="1">
      <c r="A498" s="203" t="s">
        <v>982</v>
      </c>
      <c r="B498" s="198">
        <v>69540</v>
      </c>
    </row>
    <row r="499" spans="1:2" ht="15" hidden="1">
      <c r="A499" s="203" t="s">
        <v>294</v>
      </c>
      <c r="B499" s="198">
        <v>49495</v>
      </c>
    </row>
    <row r="500" spans="1:2" ht="25.5" hidden="1">
      <c r="A500" s="197" t="s">
        <v>831</v>
      </c>
      <c r="B500" s="198">
        <v>45030</v>
      </c>
    </row>
    <row r="501" spans="1:2" ht="15" hidden="1">
      <c r="A501" s="197"/>
      <c r="B501" s="198"/>
    </row>
    <row r="502" spans="1:2" ht="15" hidden="1">
      <c r="A502" s="195" t="s">
        <v>295</v>
      </c>
      <c r="B502" s="200"/>
    </row>
    <row r="503" spans="1:2" ht="15" hidden="1">
      <c r="A503" s="197" t="s">
        <v>296</v>
      </c>
      <c r="B503" s="198">
        <v>27170</v>
      </c>
    </row>
    <row r="504" spans="1:2" ht="15" hidden="1">
      <c r="A504" s="197" t="s">
        <v>297</v>
      </c>
      <c r="B504" s="198">
        <v>23370</v>
      </c>
    </row>
    <row r="505" spans="1:2" ht="25.5" hidden="1">
      <c r="A505" s="197" t="s">
        <v>832</v>
      </c>
      <c r="B505" s="198">
        <v>10165</v>
      </c>
    </row>
    <row r="506" spans="1:2" ht="15" hidden="1">
      <c r="A506" s="197"/>
      <c r="B506" s="198"/>
    </row>
    <row r="507" spans="1:2" ht="15" hidden="1">
      <c r="A507" s="195" t="s">
        <v>298</v>
      </c>
      <c r="B507" s="200"/>
    </row>
    <row r="508" spans="1:2" ht="25.5" hidden="1">
      <c r="A508" s="197" t="s">
        <v>299</v>
      </c>
      <c r="B508" s="198">
        <v>153</v>
      </c>
    </row>
    <row r="509" spans="1:2" ht="15" hidden="1">
      <c r="A509" s="197" t="s">
        <v>300</v>
      </c>
      <c r="B509" s="198">
        <v>148</v>
      </c>
    </row>
    <row r="510" spans="1:2" ht="25.5" hidden="1">
      <c r="A510" s="197" t="s">
        <v>988</v>
      </c>
      <c r="B510" s="198">
        <v>180</v>
      </c>
    </row>
    <row r="511" spans="1:2" ht="15" hidden="1">
      <c r="A511" s="197"/>
      <c r="B511" s="198"/>
    </row>
    <row r="512" spans="1:2" ht="38.25" hidden="1">
      <c r="A512" s="195" t="s">
        <v>301</v>
      </c>
      <c r="B512" s="200"/>
    </row>
    <row r="513" spans="1:2" ht="15" hidden="1">
      <c r="A513" s="197" t="s">
        <v>302</v>
      </c>
      <c r="B513" s="198">
        <v>22990</v>
      </c>
    </row>
    <row r="514" spans="1:2" ht="38.25" hidden="1">
      <c r="A514" s="197" t="s">
        <v>833</v>
      </c>
      <c r="B514" s="198">
        <v>9082</v>
      </c>
    </row>
    <row r="515" spans="1:2" ht="15" hidden="1">
      <c r="A515" s="197"/>
      <c r="B515" s="198"/>
    </row>
    <row r="516" spans="1:2" ht="25.5" hidden="1">
      <c r="A516" s="195" t="s">
        <v>303</v>
      </c>
      <c r="B516" s="200"/>
    </row>
    <row r="517" spans="1:2" ht="15" hidden="1">
      <c r="A517" s="197" t="s">
        <v>304</v>
      </c>
      <c r="B517" s="198">
        <v>346750</v>
      </c>
    </row>
    <row r="518" spans="1:2" ht="15" hidden="1">
      <c r="A518" s="197" t="s">
        <v>305</v>
      </c>
      <c r="B518" s="198">
        <v>355300</v>
      </c>
    </row>
    <row r="519" spans="1:2" ht="25.5" hidden="1">
      <c r="A519" s="197" t="s">
        <v>989</v>
      </c>
      <c r="B519" s="198">
        <v>266000</v>
      </c>
    </row>
    <row r="520" spans="1:2" ht="15" hidden="1">
      <c r="A520" s="197"/>
      <c r="B520" s="198"/>
    </row>
    <row r="521" spans="1:2" ht="15" hidden="1">
      <c r="A521" s="195" t="s">
        <v>306</v>
      </c>
      <c r="B521" s="200">
        <v>88</v>
      </c>
    </row>
    <row r="522" spans="1:2" ht="15" hidden="1">
      <c r="A522" s="197"/>
      <c r="B522" s="198"/>
    </row>
    <row r="523" spans="1:2" ht="15" hidden="1">
      <c r="A523" s="195" t="s">
        <v>307</v>
      </c>
      <c r="B523" s="200"/>
    </row>
    <row r="524" spans="1:2" ht="15" hidden="1">
      <c r="A524" s="197" t="s">
        <v>308</v>
      </c>
      <c r="B524" s="198">
        <v>11875</v>
      </c>
    </row>
    <row r="525" spans="1:2" ht="25.5" hidden="1">
      <c r="A525" s="197" t="s">
        <v>834</v>
      </c>
      <c r="B525" s="198">
        <v>4883</v>
      </c>
    </row>
    <row r="526" spans="1:2" ht="15" hidden="1">
      <c r="A526" s="197"/>
      <c r="B526" s="198"/>
    </row>
    <row r="527" spans="1:2" ht="38.25" hidden="1">
      <c r="A527" s="195" t="s">
        <v>309</v>
      </c>
      <c r="B527" s="200"/>
    </row>
    <row r="528" spans="1:2" ht="15" hidden="1">
      <c r="A528" s="203" t="s">
        <v>310</v>
      </c>
      <c r="B528" s="198">
        <v>1655850</v>
      </c>
    </row>
    <row r="529" spans="1:2" ht="15" hidden="1">
      <c r="A529" s="203" t="s">
        <v>311</v>
      </c>
      <c r="B529" s="198">
        <v>1115300</v>
      </c>
    </row>
    <row r="530" spans="1:2" ht="38.25" hidden="1">
      <c r="A530" s="203" t="s">
        <v>990</v>
      </c>
      <c r="B530" s="198">
        <v>646000</v>
      </c>
    </row>
    <row r="531" spans="1:2" ht="15" hidden="1">
      <c r="A531" s="197"/>
      <c r="B531" s="198"/>
    </row>
    <row r="532" spans="1:2" ht="15" hidden="1">
      <c r="A532" s="208" t="s">
        <v>312</v>
      </c>
      <c r="B532" s="200"/>
    </row>
    <row r="533" spans="1:2" ht="15" hidden="1">
      <c r="A533" s="197" t="s">
        <v>313</v>
      </c>
      <c r="B533" s="198">
        <v>202</v>
      </c>
    </row>
    <row r="534" spans="1:2" ht="25.5" hidden="1">
      <c r="A534" s="197" t="s">
        <v>835</v>
      </c>
      <c r="B534" s="198">
        <v>130</v>
      </c>
    </row>
    <row r="535" spans="1:2" ht="15" hidden="1">
      <c r="A535" s="197"/>
      <c r="B535" s="198"/>
    </row>
    <row r="536" spans="1:2" ht="15" hidden="1">
      <c r="A536" s="195" t="s">
        <v>314</v>
      </c>
      <c r="B536" s="200"/>
    </row>
    <row r="537" spans="1:2" ht="15" hidden="1">
      <c r="A537" s="203" t="s">
        <v>315</v>
      </c>
      <c r="B537" s="198">
        <v>352450</v>
      </c>
    </row>
    <row r="538" spans="1:2" ht="15" hidden="1">
      <c r="A538" s="203" t="s">
        <v>316</v>
      </c>
      <c r="B538" s="198">
        <v>426550</v>
      </c>
    </row>
    <row r="539" spans="1:2" ht="25.5" hidden="1">
      <c r="A539" s="197" t="s">
        <v>836</v>
      </c>
      <c r="B539" s="198">
        <v>210900</v>
      </c>
    </row>
    <row r="540" spans="1:2" ht="15" hidden="1">
      <c r="A540" s="197"/>
      <c r="B540" s="198"/>
    </row>
    <row r="541" spans="1:2" ht="15" hidden="1">
      <c r="A541" s="195" t="s">
        <v>317</v>
      </c>
      <c r="B541" s="200"/>
    </row>
    <row r="542" spans="1:2" ht="15" hidden="1">
      <c r="A542" s="197" t="s">
        <v>318</v>
      </c>
      <c r="B542" s="198">
        <v>1938</v>
      </c>
    </row>
    <row r="543" spans="1:2" ht="25.5" hidden="1">
      <c r="A543" s="197" t="s">
        <v>837</v>
      </c>
      <c r="B543" s="198">
        <v>1302</v>
      </c>
    </row>
    <row r="544" spans="1:2" ht="15" hidden="1">
      <c r="A544" s="197"/>
      <c r="B544" s="198"/>
    </row>
    <row r="545" spans="1:2" ht="15" hidden="1">
      <c r="A545" s="195" t="s">
        <v>319</v>
      </c>
      <c r="B545" s="200"/>
    </row>
    <row r="546" spans="1:2" ht="15" hidden="1">
      <c r="A546" s="197" t="s">
        <v>320</v>
      </c>
      <c r="B546" s="198">
        <v>37240</v>
      </c>
    </row>
    <row r="547" spans="1:2" ht="25.5" hidden="1">
      <c r="A547" s="197" t="s">
        <v>838</v>
      </c>
      <c r="B547" s="198">
        <v>14155</v>
      </c>
    </row>
    <row r="548" spans="1:2" ht="15" hidden="1">
      <c r="A548" s="197"/>
      <c r="B548" s="198"/>
    </row>
    <row r="549" spans="1:2" ht="15" hidden="1">
      <c r="A549" s="195" t="s">
        <v>991</v>
      </c>
      <c r="B549" s="200"/>
    </row>
    <row r="550" spans="1:2" ht="15" hidden="1">
      <c r="A550" s="197" t="s">
        <v>321</v>
      </c>
      <c r="B550" s="198">
        <v>912</v>
      </c>
    </row>
    <row r="551" spans="1:2" ht="25.5" hidden="1">
      <c r="A551" s="197" t="s">
        <v>992</v>
      </c>
      <c r="B551" s="198">
        <v>751</v>
      </c>
    </row>
    <row r="552" spans="1:2" ht="15" hidden="1">
      <c r="A552" s="197"/>
      <c r="B552" s="198"/>
    </row>
    <row r="553" spans="1:2" ht="25.5" hidden="1">
      <c r="A553" s="195" t="s">
        <v>322</v>
      </c>
      <c r="B553" s="200">
        <v>355</v>
      </c>
    </row>
    <row r="554" spans="1:2" ht="15" hidden="1">
      <c r="A554" s="197"/>
      <c r="B554" s="198"/>
    </row>
    <row r="555" spans="1:2" ht="15" hidden="1">
      <c r="A555" s="195" t="s">
        <v>323</v>
      </c>
      <c r="B555" s="200"/>
    </row>
    <row r="556" spans="1:2" ht="15" hidden="1">
      <c r="A556" s="197" t="s">
        <v>324</v>
      </c>
      <c r="B556" s="198">
        <v>185</v>
      </c>
    </row>
    <row r="557" spans="1:2" ht="25.5" hidden="1">
      <c r="A557" s="197" t="s">
        <v>839</v>
      </c>
      <c r="B557" s="198">
        <v>124</v>
      </c>
    </row>
    <row r="558" spans="1:2" ht="15" hidden="1">
      <c r="A558" s="197"/>
      <c r="B558" s="198"/>
    </row>
    <row r="559" spans="1:2" ht="25.5" hidden="1">
      <c r="A559" s="195" t="s">
        <v>325</v>
      </c>
      <c r="B559" s="200">
        <v>338</v>
      </c>
    </row>
    <row r="560" spans="1:2" ht="15" hidden="1">
      <c r="A560" s="197"/>
      <c r="B560" s="198"/>
    </row>
    <row r="561" spans="1:2" ht="15" hidden="1">
      <c r="A561" s="195" t="s">
        <v>326</v>
      </c>
      <c r="B561" s="200">
        <v>1378</v>
      </c>
    </row>
    <row r="562" spans="1:2" ht="15" hidden="1">
      <c r="A562" s="197"/>
      <c r="B562" s="198"/>
    </row>
    <row r="563" spans="1:2" ht="25.5" hidden="1">
      <c r="A563" s="195" t="s">
        <v>327</v>
      </c>
      <c r="B563" s="200"/>
    </row>
    <row r="564" spans="1:2" ht="15" hidden="1">
      <c r="A564" s="203" t="s">
        <v>328</v>
      </c>
      <c r="B564" s="198">
        <v>652650</v>
      </c>
    </row>
    <row r="565" spans="1:2" ht="15" hidden="1">
      <c r="A565" s="203" t="s">
        <v>329</v>
      </c>
      <c r="B565" s="198">
        <v>891100</v>
      </c>
    </row>
    <row r="566" spans="1:2" ht="25.5" hidden="1">
      <c r="A566" s="197" t="s">
        <v>840</v>
      </c>
      <c r="B566" s="198">
        <v>266950</v>
      </c>
    </row>
    <row r="567" spans="1:2" ht="15" hidden="1">
      <c r="A567" s="197"/>
      <c r="B567" s="198"/>
    </row>
    <row r="568" spans="1:2" ht="15" hidden="1">
      <c r="A568" s="195" t="s">
        <v>330</v>
      </c>
      <c r="B568" s="200"/>
    </row>
    <row r="569" spans="1:2" ht="15" hidden="1">
      <c r="A569" s="203" t="s">
        <v>331</v>
      </c>
      <c r="B569" s="198">
        <v>136800</v>
      </c>
    </row>
    <row r="570" spans="1:2" ht="15" hidden="1">
      <c r="A570" s="203" t="s">
        <v>332</v>
      </c>
      <c r="B570" s="198">
        <v>139650</v>
      </c>
    </row>
    <row r="571" spans="1:2" ht="15" hidden="1">
      <c r="A571" s="197" t="s">
        <v>333</v>
      </c>
      <c r="B571" s="198">
        <v>110200</v>
      </c>
    </row>
    <row r="572" spans="1:2" ht="25.5" hidden="1">
      <c r="A572" s="197" t="s">
        <v>841</v>
      </c>
      <c r="B572" s="198">
        <v>97850</v>
      </c>
    </row>
    <row r="573" spans="1:2" ht="15" hidden="1">
      <c r="A573" s="197"/>
      <c r="B573" s="198"/>
    </row>
    <row r="574" spans="1:2" ht="15" hidden="1">
      <c r="A574" s="195" t="s">
        <v>334</v>
      </c>
      <c r="B574" s="200"/>
    </row>
    <row r="575" spans="1:2" ht="15" hidden="1">
      <c r="A575" s="197" t="s">
        <v>335</v>
      </c>
      <c r="B575" s="198">
        <v>789</v>
      </c>
    </row>
    <row r="576" spans="1:2" ht="25.5" hidden="1">
      <c r="A576" s="203" t="s">
        <v>842</v>
      </c>
      <c r="B576" s="198">
        <v>627</v>
      </c>
    </row>
    <row r="577" spans="1:2" ht="15" hidden="1">
      <c r="A577" s="197"/>
      <c r="B577" s="198"/>
    </row>
    <row r="578" spans="1:2" ht="15" hidden="1">
      <c r="A578" s="195" t="s">
        <v>336</v>
      </c>
      <c r="B578" s="200"/>
    </row>
    <row r="579" spans="1:2" ht="15" hidden="1">
      <c r="A579" s="197" t="s">
        <v>337</v>
      </c>
      <c r="B579" s="198">
        <v>3363</v>
      </c>
    </row>
    <row r="580" spans="1:2" ht="15" hidden="1">
      <c r="A580" s="197" t="s">
        <v>843</v>
      </c>
      <c r="B580" s="198">
        <v>5320</v>
      </c>
    </row>
    <row r="581" spans="1:2" ht="38.25" hidden="1">
      <c r="A581" s="197" t="s">
        <v>993</v>
      </c>
      <c r="B581" s="198">
        <v>1444</v>
      </c>
    </row>
    <row r="582" spans="1:2" ht="15" hidden="1">
      <c r="A582" s="197"/>
      <c r="B582" s="198"/>
    </row>
    <row r="583" spans="1:2" ht="15" hidden="1">
      <c r="A583" s="195" t="s">
        <v>338</v>
      </c>
      <c r="B583" s="200"/>
    </row>
    <row r="584" spans="1:2" ht="15" hidden="1">
      <c r="A584" s="197" t="s">
        <v>339</v>
      </c>
      <c r="B584" s="198">
        <v>126350</v>
      </c>
    </row>
    <row r="585" spans="1:2" ht="15" hidden="1">
      <c r="A585" s="197" t="s">
        <v>844</v>
      </c>
      <c r="B585" s="198">
        <v>60420</v>
      </c>
    </row>
    <row r="586" spans="1:2" ht="15" hidden="1">
      <c r="A586" s="197"/>
      <c r="B586" s="198"/>
    </row>
    <row r="587" spans="1:2" ht="15" hidden="1">
      <c r="A587" s="195" t="s">
        <v>340</v>
      </c>
      <c r="B587" s="200">
        <v>265</v>
      </c>
    </row>
    <row r="588" spans="1:2" ht="15" hidden="1">
      <c r="A588" s="197"/>
      <c r="B588" s="198"/>
    </row>
    <row r="589" spans="1:2" ht="25.5" hidden="1">
      <c r="A589" s="195" t="s">
        <v>341</v>
      </c>
      <c r="B589" s="200"/>
    </row>
    <row r="590" spans="1:2" ht="15" hidden="1">
      <c r="A590" s="197" t="s">
        <v>342</v>
      </c>
      <c r="B590" s="198">
        <v>210</v>
      </c>
    </row>
    <row r="591" spans="1:2" ht="38.25" hidden="1">
      <c r="A591" s="197" t="s">
        <v>994</v>
      </c>
      <c r="B591" s="198">
        <v>137</v>
      </c>
    </row>
    <row r="592" spans="1:2" ht="15" hidden="1">
      <c r="A592" s="197"/>
      <c r="B592" s="198"/>
    </row>
    <row r="593" spans="1:2" ht="15" hidden="1">
      <c r="A593" s="195" t="s">
        <v>343</v>
      </c>
      <c r="B593" s="200"/>
    </row>
    <row r="594" spans="1:2" ht="15" hidden="1">
      <c r="A594" s="205" t="s">
        <v>344</v>
      </c>
      <c r="B594" s="206">
        <v>5396</v>
      </c>
    </row>
    <row r="595" spans="1:2" ht="25.5" hidden="1">
      <c r="A595" s="205" t="s">
        <v>845</v>
      </c>
      <c r="B595" s="206">
        <v>2119</v>
      </c>
    </row>
    <row r="596" spans="1:2" ht="15" hidden="1">
      <c r="A596" s="197"/>
      <c r="B596" s="198"/>
    </row>
    <row r="597" spans="1:2" ht="15" hidden="1">
      <c r="A597" s="195" t="s">
        <v>345</v>
      </c>
      <c r="B597" s="200"/>
    </row>
    <row r="598" spans="1:2" ht="25.5" hidden="1">
      <c r="A598" s="197" t="s">
        <v>346</v>
      </c>
      <c r="B598" s="198">
        <v>9481</v>
      </c>
    </row>
    <row r="599" spans="1:2" ht="25.5" hidden="1">
      <c r="A599" s="197" t="s">
        <v>846</v>
      </c>
      <c r="B599" s="198">
        <v>5862</v>
      </c>
    </row>
    <row r="600" spans="1:2" ht="15" hidden="1">
      <c r="A600" s="205"/>
      <c r="B600" s="206"/>
    </row>
    <row r="601" spans="1:2" ht="15" hidden="1">
      <c r="A601" s="195" t="s">
        <v>347</v>
      </c>
      <c r="B601" s="200"/>
    </row>
    <row r="602" spans="1:2" ht="15" hidden="1">
      <c r="A602" s="203" t="s">
        <v>348</v>
      </c>
      <c r="B602" s="198">
        <v>6802</v>
      </c>
    </row>
    <row r="603" spans="1:2" ht="25.5" hidden="1">
      <c r="A603" s="203" t="s">
        <v>349</v>
      </c>
      <c r="B603" s="198">
        <v>4560</v>
      </c>
    </row>
    <row r="604" spans="1:2" ht="25.5" hidden="1">
      <c r="A604" s="203" t="s">
        <v>350</v>
      </c>
      <c r="B604" s="198">
        <v>5567</v>
      </c>
    </row>
    <row r="605" spans="1:2" ht="25.5" hidden="1">
      <c r="A605" s="203" t="s">
        <v>351</v>
      </c>
      <c r="B605" s="198">
        <v>4370</v>
      </c>
    </row>
    <row r="606" spans="1:2" ht="25.5" hidden="1">
      <c r="A606" s="197" t="s">
        <v>352</v>
      </c>
      <c r="B606" s="198">
        <v>4655</v>
      </c>
    </row>
    <row r="607" spans="1:2" ht="25.5" hidden="1">
      <c r="A607" s="197" t="s">
        <v>847</v>
      </c>
      <c r="B607" s="198">
        <v>2470</v>
      </c>
    </row>
    <row r="608" spans="1:2" ht="15" hidden="1">
      <c r="A608" s="197"/>
      <c r="B608" s="198"/>
    </row>
    <row r="609" spans="1:2" ht="15" hidden="1">
      <c r="A609" s="195" t="s">
        <v>353</v>
      </c>
      <c r="B609" s="200"/>
    </row>
    <row r="610" spans="1:2" ht="15" hidden="1">
      <c r="A610" s="203" t="s">
        <v>354</v>
      </c>
      <c r="B610" s="198">
        <v>229</v>
      </c>
    </row>
    <row r="611" spans="1:2" ht="15" hidden="1">
      <c r="A611" s="204" t="s">
        <v>355</v>
      </c>
      <c r="B611" s="198">
        <v>249</v>
      </c>
    </row>
    <row r="612" spans="1:2" ht="15" hidden="1">
      <c r="A612" s="197" t="s">
        <v>356</v>
      </c>
      <c r="B612" s="198">
        <v>212</v>
      </c>
    </row>
    <row r="613" spans="1:2" ht="15" hidden="1">
      <c r="A613" s="197" t="s">
        <v>357</v>
      </c>
      <c r="B613" s="198">
        <v>214</v>
      </c>
    </row>
    <row r="614" spans="1:2" ht="15" hidden="1">
      <c r="A614" s="197"/>
      <c r="B614" s="198"/>
    </row>
    <row r="615" spans="1:2" ht="25.5" hidden="1">
      <c r="A615" s="195" t="s">
        <v>358</v>
      </c>
      <c r="B615" s="200"/>
    </row>
    <row r="616" spans="1:2" ht="15" hidden="1">
      <c r="A616" s="197" t="s">
        <v>359</v>
      </c>
      <c r="B616" s="198">
        <v>2470</v>
      </c>
    </row>
    <row r="617" spans="1:2" ht="25.5" hidden="1">
      <c r="A617" s="197" t="s">
        <v>848</v>
      </c>
      <c r="B617" s="198">
        <v>2062</v>
      </c>
    </row>
    <row r="618" spans="1:2" ht="15" hidden="1">
      <c r="A618" s="197"/>
      <c r="B618" s="198"/>
    </row>
    <row r="619" spans="1:2" ht="15" hidden="1">
      <c r="A619" s="195" t="s">
        <v>360</v>
      </c>
      <c r="B619" s="200">
        <v>287</v>
      </c>
    </row>
    <row r="620" spans="1:2" ht="15" hidden="1">
      <c r="A620" s="197"/>
      <c r="B620" s="198"/>
    </row>
    <row r="621" spans="1:2" ht="15" hidden="1">
      <c r="A621" s="195" t="s">
        <v>361</v>
      </c>
      <c r="B621" s="200"/>
    </row>
    <row r="622" spans="1:2" ht="15" hidden="1">
      <c r="A622" s="197" t="s">
        <v>362</v>
      </c>
      <c r="B622" s="198">
        <v>526300</v>
      </c>
    </row>
    <row r="623" spans="1:2" ht="25.5" hidden="1">
      <c r="A623" s="197" t="s">
        <v>849</v>
      </c>
      <c r="B623" s="198">
        <v>247000</v>
      </c>
    </row>
    <row r="624" spans="1:2" ht="15" hidden="1">
      <c r="A624" s="197"/>
      <c r="B624" s="198"/>
    </row>
    <row r="625" spans="1:2" ht="25.5" hidden="1">
      <c r="A625" s="195" t="s">
        <v>363</v>
      </c>
      <c r="B625" s="200"/>
    </row>
    <row r="626" spans="1:2" ht="15" hidden="1">
      <c r="A626" s="203" t="s">
        <v>364</v>
      </c>
      <c r="B626" s="198">
        <v>115</v>
      </c>
    </row>
    <row r="627" spans="1:2" ht="25.5" hidden="1">
      <c r="A627" s="203" t="s">
        <v>850</v>
      </c>
      <c r="B627" s="198">
        <v>86</v>
      </c>
    </row>
    <row r="628" spans="1:2" ht="15" hidden="1">
      <c r="A628" s="197"/>
      <c r="B628" s="198"/>
    </row>
    <row r="629" spans="1:2" ht="15" hidden="1">
      <c r="A629" s="195" t="s">
        <v>365</v>
      </c>
      <c r="B629" s="200">
        <v>542</v>
      </c>
    </row>
    <row r="630" spans="1:2" ht="15" hidden="1">
      <c r="A630" s="197"/>
      <c r="B630" s="198"/>
    </row>
    <row r="631" spans="1:2" ht="15" hidden="1">
      <c r="A631" s="195" t="s">
        <v>366</v>
      </c>
      <c r="B631" s="200"/>
    </row>
    <row r="632" spans="1:2" ht="15" hidden="1">
      <c r="A632" s="203" t="s">
        <v>367</v>
      </c>
      <c r="B632" s="198">
        <v>2005</v>
      </c>
    </row>
    <row r="633" spans="1:2" ht="15" hidden="1">
      <c r="A633" s="203" t="s">
        <v>368</v>
      </c>
      <c r="B633" s="198">
        <v>2185</v>
      </c>
    </row>
    <row r="634" spans="1:2" ht="15" hidden="1">
      <c r="A634" s="203" t="s">
        <v>369</v>
      </c>
      <c r="B634" s="198">
        <v>1454</v>
      </c>
    </row>
    <row r="635" spans="1:2" ht="15" hidden="1">
      <c r="A635" s="203" t="s">
        <v>370</v>
      </c>
      <c r="B635" s="198">
        <v>1653</v>
      </c>
    </row>
    <row r="636" spans="1:2" ht="25.5" hidden="1">
      <c r="A636" s="197" t="s">
        <v>851</v>
      </c>
      <c r="B636" s="198">
        <v>1387</v>
      </c>
    </row>
    <row r="637" spans="1:2" ht="15" hidden="1">
      <c r="A637" s="201"/>
      <c r="B637" s="198"/>
    </row>
    <row r="638" spans="1:2" ht="15" hidden="1">
      <c r="A638" s="195" t="s">
        <v>371</v>
      </c>
      <c r="B638" s="200"/>
    </row>
    <row r="639" spans="1:2" ht="15" hidden="1">
      <c r="A639" s="203" t="s">
        <v>372</v>
      </c>
      <c r="B639" s="198">
        <v>16720</v>
      </c>
    </row>
    <row r="640" spans="1:2" ht="15" hidden="1">
      <c r="A640" s="203" t="s">
        <v>373</v>
      </c>
      <c r="B640" s="198">
        <v>16150</v>
      </c>
    </row>
    <row r="641" spans="1:2" ht="15" hidden="1">
      <c r="A641" s="203" t="s">
        <v>374</v>
      </c>
      <c r="B641" s="198">
        <v>13490</v>
      </c>
    </row>
    <row r="642" spans="1:2" ht="25.5" hidden="1">
      <c r="A642" s="197" t="s">
        <v>852</v>
      </c>
      <c r="B642" s="198">
        <v>12160</v>
      </c>
    </row>
    <row r="643" spans="1:2" ht="15" hidden="1">
      <c r="A643" s="197"/>
      <c r="B643" s="198"/>
    </row>
    <row r="644" spans="1:2" ht="15" hidden="1">
      <c r="A644" s="195" t="s">
        <v>375</v>
      </c>
      <c r="B644" s="200"/>
    </row>
    <row r="645" spans="1:2" ht="15" hidden="1">
      <c r="A645" s="204" t="s">
        <v>376</v>
      </c>
      <c r="B645" s="198">
        <v>96</v>
      </c>
    </row>
    <row r="646" spans="1:2" ht="15" hidden="1">
      <c r="A646" s="197" t="s">
        <v>377</v>
      </c>
      <c r="B646" s="198">
        <v>90</v>
      </c>
    </row>
    <row r="647" spans="1:2" ht="25.5" hidden="1">
      <c r="A647" s="197" t="s">
        <v>378</v>
      </c>
      <c r="B647" s="198">
        <v>105</v>
      </c>
    </row>
    <row r="648" spans="1:2" ht="25.5" hidden="1">
      <c r="A648" s="197" t="s">
        <v>853</v>
      </c>
      <c r="B648" s="198">
        <v>71</v>
      </c>
    </row>
    <row r="649" spans="1:2" ht="15" hidden="1">
      <c r="A649" s="197"/>
      <c r="B649" s="198"/>
    </row>
    <row r="650" spans="1:2" ht="15" hidden="1">
      <c r="A650" s="195" t="s">
        <v>379</v>
      </c>
      <c r="B650" s="200"/>
    </row>
    <row r="651" spans="1:2" ht="15" hidden="1">
      <c r="A651" s="197" t="s">
        <v>380</v>
      </c>
      <c r="B651" s="198">
        <v>2755</v>
      </c>
    </row>
    <row r="652" spans="1:2" ht="15" hidden="1">
      <c r="A652" s="197" t="s">
        <v>381</v>
      </c>
      <c r="B652" s="198">
        <v>2822</v>
      </c>
    </row>
    <row r="653" spans="1:2" ht="15" hidden="1">
      <c r="A653" s="203" t="s">
        <v>382</v>
      </c>
      <c r="B653" s="198">
        <v>1805</v>
      </c>
    </row>
    <row r="654" spans="1:2" ht="15" hidden="1">
      <c r="A654" s="203" t="s">
        <v>383</v>
      </c>
      <c r="B654" s="198">
        <v>1767</v>
      </c>
    </row>
    <row r="655" spans="1:2" ht="25.5" hidden="1">
      <c r="A655" s="197" t="s">
        <v>854</v>
      </c>
      <c r="B655" s="198">
        <v>1074</v>
      </c>
    </row>
    <row r="656" spans="1:2" ht="15" hidden="1">
      <c r="A656" s="197"/>
      <c r="B656" s="198"/>
    </row>
    <row r="657" spans="1:2" ht="15" hidden="1">
      <c r="A657" s="195" t="s">
        <v>384</v>
      </c>
      <c r="B657" s="200">
        <v>266</v>
      </c>
    </row>
    <row r="658" spans="1:2" ht="15" hidden="1">
      <c r="A658" s="201"/>
      <c r="B658" s="198"/>
    </row>
    <row r="659" spans="1:2" ht="15" hidden="1">
      <c r="A659" s="195" t="s">
        <v>385</v>
      </c>
      <c r="B659" s="200"/>
    </row>
    <row r="660" spans="1:2" ht="15" hidden="1">
      <c r="A660" s="203" t="s">
        <v>386</v>
      </c>
      <c r="B660" s="198">
        <v>20710</v>
      </c>
    </row>
    <row r="661" spans="1:2" ht="25.5" hidden="1">
      <c r="A661" s="203" t="s">
        <v>387</v>
      </c>
      <c r="B661" s="198">
        <v>14060</v>
      </c>
    </row>
    <row r="662" spans="1:2" ht="25.5" hidden="1">
      <c r="A662" s="197" t="s">
        <v>855</v>
      </c>
      <c r="B662" s="198">
        <v>4988</v>
      </c>
    </row>
    <row r="663" spans="1:2" ht="15" hidden="1">
      <c r="A663" s="197"/>
      <c r="B663" s="198"/>
    </row>
    <row r="664" spans="1:2" ht="25.5" hidden="1">
      <c r="A664" s="195" t="s">
        <v>388</v>
      </c>
      <c r="B664" s="200">
        <v>257</v>
      </c>
    </row>
    <row r="665" spans="1:2" ht="15" hidden="1">
      <c r="A665" s="197"/>
      <c r="B665" s="198"/>
    </row>
    <row r="666" spans="1:2" ht="25.5" hidden="1">
      <c r="A666" s="195" t="s">
        <v>389</v>
      </c>
      <c r="B666" s="200"/>
    </row>
    <row r="667" spans="1:2" ht="15" hidden="1">
      <c r="A667" s="205" t="s">
        <v>390</v>
      </c>
      <c r="B667" s="206"/>
    </row>
    <row r="668" spans="1:2" ht="25.5" hidden="1">
      <c r="A668" s="205" t="s">
        <v>391</v>
      </c>
      <c r="B668" s="206">
        <v>542</v>
      </c>
    </row>
    <row r="669" spans="1:2" ht="25.5" hidden="1">
      <c r="A669" s="205" t="s">
        <v>392</v>
      </c>
      <c r="B669" s="206">
        <v>494</v>
      </c>
    </row>
    <row r="670" spans="1:2" ht="15" hidden="1">
      <c r="A670" s="205" t="s">
        <v>393</v>
      </c>
      <c r="B670" s="206"/>
    </row>
    <row r="671" spans="1:2" ht="25.5" hidden="1">
      <c r="A671" s="205" t="s">
        <v>391</v>
      </c>
      <c r="B671" s="206">
        <v>485</v>
      </c>
    </row>
    <row r="672" spans="1:2" ht="25.5" hidden="1">
      <c r="A672" s="205" t="s">
        <v>392</v>
      </c>
      <c r="B672" s="206">
        <v>438</v>
      </c>
    </row>
    <row r="673" spans="1:2" ht="15" hidden="1">
      <c r="A673" s="205"/>
      <c r="B673" s="198"/>
    </row>
    <row r="674" spans="1:2" ht="25.5" hidden="1">
      <c r="A674" s="195" t="s">
        <v>394</v>
      </c>
      <c r="B674" s="200"/>
    </row>
    <row r="675" spans="1:2" ht="25.5" hidden="1">
      <c r="A675" s="203" t="s">
        <v>856</v>
      </c>
      <c r="B675" s="198">
        <v>428</v>
      </c>
    </row>
    <row r="676" spans="1:2" ht="25.5" hidden="1">
      <c r="A676" s="203" t="s">
        <v>857</v>
      </c>
      <c r="B676" s="198">
        <v>381</v>
      </c>
    </row>
    <row r="677" spans="1:2" ht="15" hidden="1">
      <c r="A677" s="201"/>
      <c r="B677" s="198"/>
    </row>
    <row r="678" spans="1:2" ht="15" hidden="1">
      <c r="A678" s="195" t="s">
        <v>395</v>
      </c>
      <c r="B678" s="200"/>
    </row>
    <row r="679" spans="1:2" ht="15" hidden="1">
      <c r="A679" s="197" t="s">
        <v>396</v>
      </c>
      <c r="B679" s="198">
        <v>5862</v>
      </c>
    </row>
    <row r="680" spans="1:2" ht="25.5" hidden="1">
      <c r="A680" s="197" t="s">
        <v>858</v>
      </c>
      <c r="B680" s="198">
        <v>2926</v>
      </c>
    </row>
    <row r="681" spans="1:2" ht="15" hidden="1">
      <c r="A681" s="197"/>
      <c r="B681" s="198"/>
    </row>
    <row r="682" spans="1:2" ht="15" hidden="1">
      <c r="A682" s="195" t="s">
        <v>397</v>
      </c>
      <c r="B682" s="200"/>
    </row>
    <row r="683" spans="1:2" ht="15" hidden="1">
      <c r="A683" s="197" t="s">
        <v>398</v>
      </c>
      <c r="B683" s="198">
        <v>88255</v>
      </c>
    </row>
    <row r="684" spans="1:2" ht="25.5" hidden="1">
      <c r="A684" s="197" t="s">
        <v>859</v>
      </c>
      <c r="B684" s="198">
        <v>38000</v>
      </c>
    </row>
    <row r="685" spans="1:2" ht="15" hidden="1">
      <c r="A685" s="197"/>
      <c r="B685" s="198"/>
    </row>
    <row r="686" spans="1:2" ht="15" hidden="1">
      <c r="A686" s="195" t="s">
        <v>399</v>
      </c>
      <c r="B686" s="200"/>
    </row>
    <row r="687" spans="1:2" ht="15" hidden="1">
      <c r="A687" s="197" t="s">
        <v>400</v>
      </c>
      <c r="B687" s="198">
        <v>77615</v>
      </c>
    </row>
    <row r="688" spans="1:2" ht="15" hidden="1">
      <c r="A688" s="197" t="s">
        <v>401</v>
      </c>
      <c r="B688" s="198">
        <v>70300</v>
      </c>
    </row>
    <row r="689" spans="1:2" ht="15" hidden="1">
      <c r="A689" s="197" t="s">
        <v>402</v>
      </c>
      <c r="B689" s="198">
        <v>64125</v>
      </c>
    </row>
    <row r="690" spans="1:2" ht="25.5" hidden="1">
      <c r="A690" s="197" t="s">
        <v>860</v>
      </c>
      <c r="B690" s="198">
        <v>36195</v>
      </c>
    </row>
    <row r="691" spans="1:2" ht="15" hidden="1">
      <c r="A691" s="197"/>
      <c r="B691" s="198"/>
    </row>
    <row r="692" spans="1:2" ht="15" hidden="1">
      <c r="A692" s="195" t="s">
        <v>403</v>
      </c>
      <c r="B692" s="200">
        <v>359</v>
      </c>
    </row>
    <row r="693" spans="1:2" ht="15" hidden="1">
      <c r="A693" s="201"/>
      <c r="B693" s="198"/>
    </row>
    <row r="694" spans="1:2" ht="38.25" hidden="1">
      <c r="A694" s="195" t="s">
        <v>861</v>
      </c>
      <c r="B694" s="200"/>
    </row>
    <row r="695" spans="1:2" ht="15" hidden="1">
      <c r="A695" s="203" t="s">
        <v>214</v>
      </c>
      <c r="B695" s="209">
        <v>6441</v>
      </c>
    </row>
    <row r="696" spans="1:2" ht="38.25" hidden="1">
      <c r="A696" s="203" t="s">
        <v>862</v>
      </c>
      <c r="B696" s="209">
        <v>3800</v>
      </c>
    </row>
    <row r="697" spans="1:2" ht="15" hidden="1">
      <c r="A697" s="201"/>
      <c r="B697" s="198"/>
    </row>
    <row r="698" spans="1:2" ht="15" hidden="1">
      <c r="A698" s="195" t="s">
        <v>404</v>
      </c>
      <c r="B698" s="200">
        <v>2983</v>
      </c>
    </row>
    <row r="699" spans="1:2" ht="15" hidden="1">
      <c r="A699" s="197"/>
      <c r="B699" s="198"/>
    </row>
    <row r="700" spans="1:2" ht="15" hidden="1">
      <c r="A700" s="195" t="s">
        <v>405</v>
      </c>
      <c r="B700" s="200"/>
    </row>
    <row r="701" spans="1:2" ht="15" hidden="1">
      <c r="A701" s="203" t="s">
        <v>406</v>
      </c>
      <c r="B701" s="198">
        <v>99</v>
      </c>
    </row>
    <row r="702" spans="1:2" ht="25.5" hidden="1">
      <c r="A702" s="197" t="s">
        <v>863</v>
      </c>
      <c r="B702" s="198">
        <v>79</v>
      </c>
    </row>
    <row r="703" spans="1:2" ht="15" hidden="1">
      <c r="A703" s="197"/>
      <c r="B703" s="198"/>
    </row>
    <row r="704" spans="1:2" ht="15" hidden="1">
      <c r="A704" s="195" t="s">
        <v>407</v>
      </c>
      <c r="B704" s="200"/>
    </row>
    <row r="705" spans="1:2" ht="25.5" hidden="1">
      <c r="A705" s="197" t="s">
        <v>995</v>
      </c>
      <c r="B705" s="198">
        <v>23655</v>
      </c>
    </row>
    <row r="706" spans="1:2" ht="25.5" hidden="1">
      <c r="A706" s="197" t="s">
        <v>864</v>
      </c>
      <c r="B706" s="198">
        <v>12445</v>
      </c>
    </row>
    <row r="707" spans="1:2" ht="15" hidden="1">
      <c r="A707" s="197"/>
      <c r="B707" s="198"/>
    </row>
    <row r="708" spans="1:2" ht="15" hidden="1">
      <c r="A708" s="195" t="s">
        <v>408</v>
      </c>
      <c r="B708" s="200">
        <v>280</v>
      </c>
    </row>
    <row r="709" spans="1:2" ht="15" hidden="1">
      <c r="A709" s="197"/>
      <c r="B709" s="198"/>
    </row>
    <row r="710" spans="1:2" ht="15" hidden="1">
      <c r="A710" s="195" t="s">
        <v>409</v>
      </c>
      <c r="B710" s="200"/>
    </row>
    <row r="711" spans="1:2" ht="15" hidden="1">
      <c r="A711" s="197" t="s">
        <v>410</v>
      </c>
      <c r="B711" s="198">
        <v>208</v>
      </c>
    </row>
    <row r="712" spans="1:2" ht="25.5" hidden="1">
      <c r="A712" s="197" t="s">
        <v>865</v>
      </c>
      <c r="B712" s="198">
        <v>161</v>
      </c>
    </row>
    <row r="713" spans="1:2" ht="15" hidden="1">
      <c r="A713" s="197"/>
      <c r="B713" s="198"/>
    </row>
    <row r="714" spans="1:2" ht="25.5" hidden="1">
      <c r="A714" s="195" t="s">
        <v>411</v>
      </c>
      <c r="B714" s="200"/>
    </row>
    <row r="715" spans="1:2" ht="15" hidden="1">
      <c r="A715" s="197" t="s">
        <v>412</v>
      </c>
      <c r="B715" s="198">
        <v>950</v>
      </c>
    </row>
    <row r="716" spans="1:2" ht="38.25" hidden="1">
      <c r="A716" s="197" t="s">
        <v>866</v>
      </c>
      <c r="B716" s="198">
        <v>580</v>
      </c>
    </row>
    <row r="717" spans="1:2" ht="15" hidden="1">
      <c r="A717" s="201"/>
      <c r="B717" s="198"/>
    </row>
    <row r="718" spans="1:2" ht="15" hidden="1">
      <c r="A718" s="195" t="s">
        <v>413</v>
      </c>
      <c r="B718" s="200"/>
    </row>
    <row r="719" spans="1:2" ht="15" hidden="1">
      <c r="A719" s="197" t="s">
        <v>414</v>
      </c>
      <c r="B719" s="198">
        <v>1282500</v>
      </c>
    </row>
    <row r="720" spans="1:2" ht="25.5" hidden="1">
      <c r="A720" s="197" t="s">
        <v>867</v>
      </c>
      <c r="B720" s="198">
        <v>779950</v>
      </c>
    </row>
    <row r="721" spans="1:2" ht="15" hidden="1">
      <c r="A721" s="197"/>
      <c r="B721" s="198"/>
    </row>
    <row r="722" spans="1:2" ht="15" hidden="1">
      <c r="A722" s="195" t="s">
        <v>415</v>
      </c>
      <c r="B722" s="200"/>
    </row>
    <row r="723" spans="1:2" ht="15" hidden="1">
      <c r="A723" s="197" t="s">
        <v>416</v>
      </c>
      <c r="B723" s="198">
        <v>998</v>
      </c>
    </row>
    <row r="724" spans="1:2" ht="15" hidden="1">
      <c r="A724" s="197" t="s">
        <v>417</v>
      </c>
      <c r="B724" s="198">
        <v>846</v>
      </c>
    </row>
    <row r="725" spans="1:2" ht="15" hidden="1">
      <c r="A725" s="197" t="s">
        <v>868</v>
      </c>
      <c r="B725" s="198">
        <v>513</v>
      </c>
    </row>
    <row r="726" spans="1:2" ht="15" hidden="1">
      <c r="A726" s="197"/>
      <c r="B726" s="198"/>
    </row>
    <row r="727" spans="1:2" ht="15" hidden="1">
      <c r="A727" s="195" t="s">
        <v>418</v>
      </c>
      <c r="B727" s="200"/>
    </row>
    <row r="728" spans="1:2" ht="15" hidden="1">
      <c r="A728" s="197" t="s">
        <v>419</v>
      </c>
      <c r="B728" s="198">
        <v>12255</v>
      </c>
    </row>
    <row r="729" spans="1:2" ht="25.5" hidden="1">
      <c r="A729" s="197" t="s">
        <v>869</v>
      </c>
      <c r="B729" s="198">
        <v>5805</v>
      </c>
    </row>
    <row r="730" spans="1:2" ht="15" hidden="1">
      <c r="A730" s="197"/>
      <c r="B730" s="198"/>
    </row>
    <row r="731" spans="1:2" ht="15" hidden="1">
      <c r="A731" s="195" t="s">
        <v>420</v>
      </c>
      <c r="B731" s="200"/>
    </row>
    <row r="732" spans="1:2" ht="15" hidden="1">
      <c r="A732" s="197" t="s">
        <v>421</v>
      </c>
      <c r="B732" s="198">
        <v>808</v>
      </c>
    </row>
    <row r="733" spans="1:2" ht="25.5" hidden="1">
      <c r="A733" s="197" t="s">
        <v>870</v>
      </c>
      <c r="B733" s="198">
        <v>770</v>
      </c>
    </row>
    <row r="734" spans="1:2" ht="15" hidden="1">
      <c r="A734" s="197"/>
      <c r="B734" s="198"/>
    </row>
    <row r="735" spans="1:2" ht="15" hidden="1">
      <c r="A735" s="195" t="s">
        <v>422</v>
      </c>
      <c r="B735" s="200"/>
    </row>
    <row r="736" spans="1:2" ht="15" hidden="1">
      <c r="A736" s="203" t="s">
        <v>423</v>
      </c>
      <c r="B736" s="198">
        <v>259</v>
      </c>
    </row>
    <row r="737" spans="1:2" ht="15" hidden="1">
      <c r="A737" s="203" t="s">
        <v>424</v>
      </c>
      <c r="B737" s="198">
        <v>243</v>
      </c>
    </row>
    <row r="738" spans="1:2" ht="25.5" hidden="1">
      <c r="A738" s="204" t="s">
        <v>871</v>
      </c>
      <c r="B738" s="198">
        <v>134</v>
      </c>
    </row>
    <row r="739" spans="1:2" ht="15" hidden="1">
      <c r="A739" s="197"/>
      <c r="B739" s="198"/>
    </row>
    <row r="740" spans="1:2" ht="15" hidden="1">
      <c r="A740" s="195" t="s">
        <v>425</v>
      </c>
      <c r="B740" s="200"/>
    </row>
    <row r="741" spans="1:2" ht="25.5" hidden="1">
      <c r="A741" s="197" t="s">
        <v>426</v>
      </c>
      <c r="B741" s="198">
        <v>400</v>
      </c>
    </row>
    <row r="742" spans="1:2" ht="25.5" hidden="1">
      <c r="A742" s="197" t="s">
        <v>427</v>
      </c>
      <c r="B742" s="198">
        <v>289</v>
      </c>
    </row>
    <row r="743" spans="1:2" ht="15" hidden="1">
      <c r="A743" s="197"/>
      <c r="B743" s="198"/>
    </row>
    <row r="744" spans="1:2" ht="15" hidden="1">
      <c r="A744" s="195" t="s">
        <v>428</v>
      </c>
      <c r="B744" s="200">
        <v>1178</v>
      </c>
    </row>
    <row r="745" spans="1:2" ht="15" hidden="1">
      <c r="A745" s="197"/>
      <c r="B745" s="198"/>
    </row>
    <row r="746" spans="1:2" ht="15" hidden="1">
      <c r="A746" s="195" t="s">
        <v>429</v>
      </c>
      <c r="B746" s="200"/>
    </row>
    <row r="747" spans="1:2" ht="15" hidden="1">
      <c r="A747" s="197" t="s">
        <v>430</v>
      </c>
      <c r="B747" s="198">
        <v>912</v>
      </c>
    </row>
    <row r="748" spans="1:2" ht="25.5" hidden="1">
      <c r="A748" s="197" t="s">
        <v>872</v>
      </c>
      <c r="B748" s="198">
        <v>494</v>
      </c>
    </row>
    <row r="749" spans="1:2" ht="15" hidden="1">
      <c r="A749" s="197"/>
      <c r="B749" s="198"/>
    </row>
    <row r="750" spans="1:2" ht="25.5" hidden="1">
      <c r="A750" s="195" t="s">
        <v>431</v>
      </c>
      <c r="B750" s="200"/>
    </row>
    <row r="751" spans="1:2" ht="15" hidden="1">
      <c r="A751" s="197" t="s">
        <v>432</v>
      </c>
      <c r="B751" s="198">
        <v>18715</v>
      </c>
    </row>
    <row r="752" spans="1:2" ht="15" hidden="1">
      <c r="A752" s="197" t="s">
        <v>433</v>
      </c>
      <c r="B752" s="198">
        <v>14345</v>
      </c>
    </row>
    <row r="753" spans="1:2" ht="15" hidden="1">
      <c r="A753" s="197" t="s">
        <v>434</v>
      </c>
      <c r="B753" s="198">
        <v>13110</v>
      </c>
    </row>
    <row r="754" spans="1:2" ht="38.25" hidden="1">
      <c r="A754" s="197" t="s">
        <v>873</v>
      </c>
      <c r="B754" s="198">
        <v>9177</v>
      </c>
    </row>
    <row r="755" spans="1:2" ht="15" hidden="1">
      <c r="A755" s="197"/>
      <c r="B755" s="198"/>
    </row>
    <row r="756" spans="1:2" ht="15" hidden="1">
      <c r="A756" s="195" t="s">
        <v>435</v>
      </c>
      <c r="B756" s="200"/>
    </row>
    <row r="757" spans="1:2" ht="15" hidden="1">
      <c r="A757" s="197" t="s">
        <v>436</v>
      </c>
      <c r="B757" s="198">
        <v>172900</v>
      </c>
    </row>
    <row r="758" spans="1:2" ht="25.5" hidden="1">
      <c r="A758" s="197" t="s">
        <v>874</v>
      </c>
      <c r="B758" s="198">
        <v>77710</v>
      </c>
    </row>
    <row r="759" spans="1:2" ht="15" hidden="1">
      <c r="A759" s="197"/>
      <c r="B759" s="198"/>
    </row>
    <row r="760" spans="1:2" ht="25.5" hidden="1">
      <c r="A760" s="195" t="s">
        <v>437</v>
      </c>
      <c r="B760" s="200"/>
    </row>
    <row r="761" spans="1:2" ht="25.5" hidden="1">
      <c r="A761" s="205" t="s">
        <v>438</v>
      </c>
      <c r="B761" s="206">
        <v>1083</v>
      </c>
    </row>
    <row r="762" spans="1:2" ht="25.5" hidden="1">
      <c r="A762" s="205" t="s">
        <v>439</v>
      </c>
      <c r="B762" s="206">
        <v>1121</v>
      </c>
    </row>
    <row r="763" spans="1:2" ht="15" hidden="1">
      <c r="A763" s="205"/>
      <c r="B763" s="206"/>
    </row>
    <row r="764" spans="1:2" ht="15" hidden="1">
      <c r="A764" s="195" t="s">
        <v>440</v>
      </c>
      <c r="B764" s="200"/>
    </row>
    <row r="765" spans="1:2" ht="25.5" hidden="1">
      <c r="A765" s="205" t="s">
        <v>438</v>
      </c>
      <c r="B765" s="206">
        <v>931</v>
      </c>
    </row>
    <row r="766" spans="1:2" ht="25.5" hidden="1">
      <c r="A766" s="205" t="s">
        <v>439</v>
      </c>
      <c r="B766" s="206">
        <v>1216</v>
      </c>
    </row>
    <row r="767" spans="1:2" ht="15" hidden="1">
      <c r="A767" s="205"/>
      <c r="B767" s="206"/>
    </row>
    <row r="768" spans="1:2" ht="38.25" hidden="1">
      <c r="A768" s="195" t="s">
        <v>441</v>
      </c>
      <c r="B768" s="200"/>
    </row>
    <row r="769" spans="1:2" ht="25.5" hidden="1">
      <c r="A769" s="205" t="s">
        <v>438</v>
      </c>
      <c r="B769" s="206">
        <v>751</v>
      </c>
    </row>
    <row r="770" spans="1:2" ht="25.5" hidden="1">
      <c r="A770" s="205" t="s">
        <v>439</v>
      </c>
      <c r="B770" s="206">
        <v>751</v>
      </c>
    </row>
    <row r="771" spans="1:2" ht="15" hidden="1">
      <c r="A771" s="197"/>
      <c r="B771" s="198"/>
    </row>
    <row r="772" spans="1:2" ht="15" hidden="1">
      <c r="A772" s="195" t="s">
        <v>442</v>
      </c>
      <c r="B772" s="200">
        <v>350</v>
      </c>
    </row>
    <row r="773" spans="1:2" ht="15" hidden="1">
      <c r="A773" s="197"/>
      <c r="B773" s="198"/>
    </row>
    <row r="774" spans="1:2" ht="38.25" hidden="1">
      <c r="A774" s="195" t="s">
        <v>443</v>
      </c>
      <c r="B774" s="200">
        <v>4095</v>
      </c>
    </row>
    <row r="775" spans="1:2" ht="15" hidden="1">
      <c r="A775" s="197"/>
      <c r="B775" s="198"/>
    </row>
    <row r="776" spans="1:2" ht="25.5" hidden="1">
      <c r="A776" s="195" t="s">
        <v>444</v>
      </c>
      <c r="B776" s="200"/>
    </row>
    <row r="777" spans="1:2" ht="15" hidden="1">
      <c r="A777" s="197" t="s">
        <v>445</v>
      </c>
      <c r="B777" s="198">
        <v>1207</v>
      </c>
    </row>
    <row r="778" spans="1:2" ht="15" hidden="1">
      <c r="A778" s="203" t="s">
        <v>446</v>
      </c>
      <c r="B778" s="198">
        <v>1463</v>
      </c>
    </row>
    <row r="779" spans="1:2" ht="15" hidden="1">
      <c r="A779" s="203" t="s">
        <v>447</v>
      </c>
      <c r="B779" s="198">
        <v>1397</v>
      </c>
    </row>
    <row r="780" spans="1:2" ht="25.5" hidden="1">
      <c r="A780" s="197" t="s">
        <v>875</v>
      </c>
      <c r="B780" s="198">
        <v>1007</v>
      </c>
    </row>
    <row r="781" spans="1:2" ht="15" hidden="1">
      <c r="A781" s="197"/>
      <c r="B781" s="198"/>
    </row>
    <row r="782" spans="1:2" ht="15" hidden="1">
      <c r="A782" s="195" t="s">
        <v>448</v>
      </c>
      <c r="B782" s="200"/>
    </row>
    <row r="783" spans="1:2" ht="15" hidden="1">
      <c r="A783" s="197" t="s">
        <v>449</v>
      </c>
      <c r="B783" s="198">
        <v>144400</v>
      </c>
    </row>
    <row r="784" spans="1:2" ht="15" hidden="1">
      <c r="A784" s="197" t="s">
        <v>450</v>
      </c>
      <c r="B784" s="198">
        <v>100700</v>
      </c>
    </row>
    <row r="785" spans="1:2" ht="25.5" hidden="1">
      <c r="A785" s="197" t="s">
        <v>876</v>
      </c>
      <c r="B785" s="198">
        <v>66500</v>
      </c>
    </row>
    <row r="786" spans="1:2" ht="15" hidden="1">
      <c r="A786" s="197"/>
      <c r="B786" s="198"/>
    </row>
    <row r="787" spans="1:2" ht="15" hidden="1">
      <c r="A787" s="195" t="s">
        <v>451</v>
      </c>
      <c r="B787" s="200"/>
    </row>
    <row r="788" spans="1:2" ht="15" hidden="1">
      <c r="A788" s="203" t="s">
        <v>452</v>
      </c>
      <c r="B788" s="209">
        <v>19950</v>
      </c>
    </row>
    <row r="789" spans="1:2" ht="15" hidden="1">
      <c r="A789" s="197" t="s">
        <v>453</v>
      </c>
      <c r="B789" s="198">
        <v>11495</v>
      </c>
    </row>
    <row r="790" spans="1:2" ht="25.5" hidden="1">
      <c r="A790" s="197" t="s">
        <v>877</v>
      </c>
      <c r="B790" s="198">
        <v>10070</v>
      </c>
    </row>
    <row r="791" spans="1:2" ht="15" hidden="1">
      <c r="A791" s="197"/>
      <c r="B791" s="198"/>
    </row>
    <row r="792" spans="1:2" ht="15" hidden="1">
      <c r="A792" s="195" t="s">
        <v>454</v>
      </c>
      <c r="B792" s="200">
        <v>5890</v>
      </c>
    </row>
    <row r="793" spans="1:2" ht="15" hidden="1">
      <c r="A793" s="197"/>
      <c r="B793" s="198"/>
    </row>
    <row r="794" spans="1:2" ht="25.5" hidden="1">
      <c r="A794" s="195" t="s">
        <v>455</v>
      </c>
      <c r="B794" s="200"/>
    </row>
    <row r="795" spans="1:2" ht="15" hidden="1">
      <c r="A795" s="197" t="s">
        <v>456</v>
      </c>
      <c r="B795" s="198">
        <v>2462400</v>
      </c>
    </row>
    <row r="796" spans="1:2" ht="25.5" hidden="1">
      <c r="A796" s="197" t="s">
        <v>878</v>
      </c>
      <c r="B796" s="198">
        <v>853100</v>
      </c>
    </row>
    <row r="797" spans="1:2" ht="15" hidden="1">
      <c r="A797" s="197"/>
      <c r="B797" s="198"/>
    </row>
    <row r="798" spans="1:2" ht="15" hidden="1">
      <c r="A798" s="195" t="s">
        <v>457</v>
      </c>
      <c r="B798" s="200">
        <v>513</v>
      </c>
    </row>
    <row r="799" spans="1:2" ht="15" hidden="1">
      <c r="A799" s="197"/>
      <c r="B799" s="198"/>
    </row>
    <row r="800" spans="1:2" ht="25.5" hidden="1">
      <c r="A800" s="195" t="s">
        <v>458</v>
      </c>
      <c r="B800" s="200"/>
    </row>
    <row r="801" spans="1:2" ht="15" hidden="1">
      <c r="A801" s="203" t="s">
        <v>459</v>
      </c>
      <c r="B801" s="198">
        <v>201</v>
      </c>
    </row>
    <row r="802" spans="1:2" ht="38.25" hidden="1">
      <c r="A802" s="203" t="s">
        <v>996</v>
      </c>
      <c r="B802" s="198">
        <v>174</v>
      </c>
    </row>
    <row r="803" spans="1:2" ht="15" hidden="1">
      <c r="A803" s="197"/>
      <c r="B803" s="198"/>
    </row>
    <row r="804" spans="1:2" ht="15" hidden="1">
      <c r="A804" s="195" t="s">
        <v>460</v>
      </c>
      <c r="B804" s="200">
        <v>241</v>
      </c>
    </row>
    <row r="805" spans="1:2" ht="15" hidden="1">
      <c r="A805" s="197"/>
      <c r="B805" s="198"/>
    </row>
    <row r="806" spans="1:2" ht="25.5" hidden="1">
      <c r="A806" s="195" t="s">
        <v>461</v>
      </c>
      <c r="B806" s="200"/>
    </row>
    <row r="807" spans="1:2" ht="15" hidden="1">
      <c r="A807" s="197" t="s">
        <v>462</v>
      </c>
      <c r="B807" s="198">
        <v>2090</v>
      </c>
    </row>
    <row r="808" spans="1:2" ht="15" hidden="1">
      <c r="A808" s="197" t="s">
        <v>463</v>
      </c>
      <c r="B808" s="198">
        <v>1473</v>
      </c>
    </row>
    <row r="809" spans="1:2" ht="15" hidden="1">
      <c r="A809" s="197" t="s">
        <v>464</v>
      </c>
      <c r="B809" s="198">
        <v>1121</v>
      </c>
    </row>
    <row r="810" spans="1:2" ht="38.25" hidden="1">
      <c r="A810" s="197" t="s">
        <v>997</v>
      </c>
      <c r="B810" s="198">
        <v>1159</v>
      </c>
    </row>
    <row r="811" spans="1:2" ht="15" hidden="1">
      <c r="A811" s="197"/>
      <c r="B811" s="198"/>
    </row>
    <row r="812" spans="1:2" ht="15" hidden="1">
      <c r="A812" s="195" t="s">
        <v>465</v>
      </c>
      <c r="B812" s="200"/>
    </row>
    <row r="813" spans="1:2" ht="15" hidden="1">
      <c r="A813" s="205" t="s">
        <v>983</v>
      </c>
      <c r="B813" s="227">
        <v>160</v>
      </c>
    </row>
    <row r="814" spans="1:2" ht="25.5" hidden="1">
      <c r="A814" s="197" t="s">
        <v>984</v>
      </c>
      <c r="B814" s="198">
        <v>71</v>
      </c>
    </row>
    <row r="815" spans="1:2" ht="15" hidden="1">
      <c r="A815" s="197"/>
      <c r="B815" s="198"/>
    </row>
    <row r="816" spans="1:2" ht="25.5" hidden="1">
      <c r="A816" s="195" t="s">
        <v>466</v>
      </c>
      <c r="B816" s="200"/>
    </row>
    <row r="817" spans="1:2" ht="15" hidden="1">
      <c r="A817" s="203" t="s">
        <v>467</v>
      </c>
      <c r="B817" s="198">
        <v>2280</v>
      </c>
    </row>
    <row r="818" spans="1:2" ht="15" hidden="1">
      <c r="A818" s="203" t="s">
        <v>468</v>
      </c>
      <c r="B818" s="198">
        <v>3838</v>
      </c>
    </row>
    <row r="819" spans="1:2" ht="15" hidden="1">
      <c r="A819" s="210" t="s">
        <v>469</v>
      </c>
      <c r="B819" s="198">
        <v>2898</v>
      </c>
    </row>
    <row r="820" spans="1:2" ht="15" hidden="1">
      <c r="A820" s="210" t="s">
        <v>470</v>
      </c>
      <c r="B820" s="198">
        <v>2784</v>
      </c>
    </row>
    <row r="821" spans="1:2" ht="15" hidden="1">
      <c r="A821" s="203" t="s">
        <v>471</v>
      </c>
      <c r="B821" s="198">
        <v>3012</v>
      </c>
    </row>
    <row r="822" spans="1:2" ht="25.5" hidden="1">
      <c r="A822" s="197" t="s">
        <v>879</v>
      </c>
      <c r="B822" s="198">
        <v>1435</v>
      </c>
    </row>
    <row r="823" spans="1:2" ht="15" hidden="1">
      <c r="A823" s="211"/>
      <c r="B823" s="198"/>
    </row>
    <row r="824" spans="1:2" ht="25.5" hidden="1">
      <c r="A824" s="212" t="s">
        <v>472</v>
      </c>
      <c r="B824" s="200"/>
    </row>
    <row r="825" spans="1:2" ht="15" hidden="1">
      <c r="A825" s="213" t="s">
        <v>473</v>
      </c>
      <c r="B825" s="198">
        <v>21565</v>
      </c>
    </row>
    <row r="826" spans="1:2" ht="15" hidden="1">
      <c r="A826" s="213" t="s">
        <v>474</v>
      </c>
      <c r="B826" s="198">
        <v>24225</v>
      </c>
    </row>
    <row r="827" spans="1:2" ht="25.5" hidden="1">
      <c r="A827" s="213" t="s">
        <v>880</v>
      </c>
      <c r="B827" s="198">
        <v>15295</v>
      </c>
    </row>
    <row r="828" spans="1:2" ht="15" hidden="1">
      <c r="A828" s="214"/>
      <c r="B828" s="198"/>
    </row>
    <row r="829" spans="1:2" ht="15" hidden="1">
      <c r="A829" s="195" t="s">
        <v>475</v>
      </c>
      <c r="B829" s="200"/>
    </row>
    <row r="830" spans="1:2" ht="15" hidden="1">
      <c r="A830" s="197" t="s">
        <v>476</v>
      </c>
      <c r="B830" s="198">
        <v>252</v>
      </c>
    </row>
    <row r="831" spans="1:2" ht="15" hidden="1">
      <c r="A831" s="197" t="s">
        <v>477</v>
      </c>
      <c r="B831" s="198">
        <v>218</v>
      </c>
    </row>
    <row r="832" spans="1:2" ht="25.5" hidden="1">
      <c r="A832" s="197" t="s">
        <v>881</v>
      </c>
      <c r="B832" s="198">
        <v>183</v>
      </c>
    </row>
    <row r="833" spans="1:2" ht="15" hidden="1">
      <c r="A833" s="197"/>
      <c r="B833" s="198"/>
    </row>
    <row r="834" spans="1:2" ht="15" hidden="1">
      <c r="A834" s="195" t="s">
        <v>478</v>
      </c>
      <c r="B834" s="200"/>
    </row>
    <row r="835" spans="1:2" ht="15" hidden="1">
      <c r="A835" s="197" t="s">
        <v>479</v>
      </c>
      <c r="B835" s="198">
        <v>39045</v>
      </c>
    </row>
    <row r="836" spans="1:2" ht="25.5" hidden="1">
      <c r="A836" s="197" t="s">
        <v>882</v>
      </c>
      <c r="B836" s="198">
        <v>18715</v>
      </c>
    </row>
    <row r="837" spans="1:2" ht="15" hidden="1">
      <c r="A837" s="205"/>
      <c r="B837" s="206"/>
    </row>
    <row r="838" spans="1:2" ht="15" hidden="1">
      <c r="A838" s="195" t="s">
        <v>480</v>
      </c>
      <c r="B838" s="200"/>
    </row>
    <row r="839" spans="1:2" ht="15" hidden="1">
      <c r="A839" s="205" t="s">
        <v>481</v>
      </c>
      <c r="B839" s="206">
        <v>8626</v>
      </c>
    </row>
    <row r="840" spans="1:2" ht="15" hidden="1">
      <c r="A840" s="205" t="s">
        <v>482</v>
      </c>
      <c r="B840" s="206">
        <v>7942</v>
      </c>
    </row>
    <row r="841" spans="1:2" ht="25.5" hidden="1">
      <c r="A841" s="205" t="s">
        <v>883</v>
      </c>
      <c r="B841" s="206">
        <v>4807</v>
      </c>
    </row>
    <row r="842" spans="1:2" ht="15" hidden="1">
      <c r="A842" s="197"/>
      <c r="B842" s="198"/>
    </row>
    <row r="843" spans="1:2" ht="15" hidden="1">
      <c r="A843" s="195" t="s">
        <v>483</v>
      </c>
      <c r="B843" s="200">
        <v>1701</v>
      </c>
    </row>
    <row r="844" spans="1:2" ht="15" hidden="1">
      <c r="A844" s="197"/>
      <c r="B844" s="198"/>
    </row>
    <row r="845" spans="1:2" ht="15" hidden="1">
      <c r="A845" s="195" t="s">
        <v>486</v>
      </c>
      <c r="B845" s="200"/>
    </row>
    <row r="846" spans="1:2" ht="15" hidden="1">
      <c r="A846" s="197" t="s">
        <v>487</v>
      </c>
      <c r="B846" s="198">
        <v>3373</v>
      </c>
    </row>
    <row r="847" spans="1:2" ht="25.5" hidden="1">
      <c r="A847" s="197" t="s">
        <v>884</v>
      </c>
      <c r="B847" s="198">
        <v>2831</v>
      </c>
    </row>
    <row r="848" spans="1:2" ht="15" hidden="1">
      <c r="A848" s="197"/>
      <c r="B848" s="198"/>
    </row>
    <row r="849" spans="1:2" ht="25.5" hidden="1">
      <c r="A849" s="195" t="s">
        <v>488</v>
      </c>
      <c r="B849" s="200">
        <v>355</v>
      </c>
    </row>
    <row r="850" spans="1:2" ht="15" hidden="1">
      <c r="A850" s="197"/>
      <c r="B850" s="198"/>
    </row>
    <row r="851" spans="1:2" ht="25.5" hidden="1">
      <c r="A851" s="195" t="s">
        <v>885</v>
      </c>
      <c r="B851" s="200"/>
    </row>
    <row r="852" spans="1:2" ht="15" hidden="1">
      <c r="A852" s="203" t="s">
        <v>489</v>
      </c>
      <c r="B852" s="198">
        <v>264100</v>
      </c>
    </row>
    <row r="853" spans="1:2" ht="15" hidden="1">
      <c r="A853" s="203" t="s">
        <v>490</v>
      </c>
      <c r="B853" s="198">
        <v>169100</v>
      </c>
    </row>
    <row r="854" spans="1:2" ht="15" hidden="1">
      <c r="A854" s="203" t="s">
        <v>491</v>
      </c>
      <c r="B854" s="198">
        <v>193800</v>
      </c>
    </row>
    <row r="855" spans="1:2" ht="15" hidden="1">
      <c r="A855" s="203" t="s">
        <v>492</v>
      </c>
      <c r="B855" s="198">
        <v>227050</v>
      </c>
    </row>
    <row r="856" spans="1:2" ht="25.5" hidden="1">
      <c r="A856" s="203" t="s">
        <v>886</v>
      </c>
      <c r="B856" s="198">
        <v>157700</v>
      </c>
    </row>
    <row r="857" spans="1:2" ht="15" hidden="1">
      <c r="A857" s="203"/>
      <c r="B857" s="198"/>
    </row>
    <row r="858" spans="1:2" ht="15" hidden="1">
      <c r="A858" s="195" t="s">
        <v>493</v>
      </c>
      <c r="B858" s="200"/>
    </row>
    <row r="859" spans="1:2" ht="15" hidden="1">
      <c r="A859" s="197" t="s">
        <v>494</v>
      </c>
      <c r="B859" s="198">
        <v>1758</v>
      </c>
    </row>
    <row r="860" spans="1:2" ht="25.5" hidden="1">
      <c r="A860" s="197" t="s">
        <v>887</v>
      </c>
      <c r="B860" s="198">
        <v>485</v>
      </c>
    </row>
    <row r="861" spans="1:2" ht="15" hidden="1">
      <c r="A861" s="205"/>
      <c r="B861" s="206"/>
    </row>
    <row r="862" spans="1:2" ht="38.25" hidden="1">
      <c r="A862" s="195" t="s">
        <v>495</v>
      </c>
      <c r="B862" s="200"/>
    </row>
    <row r="863" spans="1:2" ht="15" hidden="1">
      <c r="A863" s="197" t="s">
        <v>496</v>
      </c>
      <c r="B863" s="198">
        <v>490200</v>
      </c>
    </row>
    <row r="864" spans="1:2" ht="15" hidden="1">
      <c r="A864" s="203" t="s">
        <v>497</v>
      </c>
      <c r="B864" s="198">
        <v>329650</v>
      </c>
    </row>
    <row r="865" spans="1:2" ht="15" hidden="1">
      <c r="A865" s="203" t="s">
        <v>498</v>
      </c>
      <c r="B865" s="198">
        <v>373350</v>
      </c>
    </row>
    <row r="866" spans="1:2" ht="25.5" hidden="1">
      <c r="A866" s="197" t="s">
        <v>888</v>
      </c>
      <c r="B866" s="198">
        <v>222300</v>
      </c>
    </row>
    <row r="867" spans="1:2" ht="15" hidden="1">
      <c r="A867" s="197"/>
      <c r="B867" s="198"/>
    </row>
    <row r="868" spans="1:2" ht="15" hidden="1">
      <c r="A868" s="195" t="s">
        <v>499</v>
      </c>
      <c r="B868" s="200"/>
    </row>
    <row r="869" spans="1:2" ht="15" hidden="1">
      <c r="A869" s="197" t="s">
        <v>500</v>
      </c>
      <c r="B869" s="198">
        <v>7230</v>
      </c>
    </row>
    <row r="870" spans="1:2" ht="15" hidden="1">
      <c r="A870" s="210" t="s">
        <v>501</v>
      </c>
      <c r="B870" s="198">
        <v>4855</v>
      </c>
    </row>
    <row r="871" spans="1:2" ht="15" hidden="1">
      <c r="A871" s="210" t="s">
        <v>502</v>
      </c>
      <c r="B871" s="198">
        <v>4285</v>
      </c>
    </row>
    <row r="872" spans="1:2" ht="15" hidden="1">
      <c r="A872" s="210" t="s">
        <v>503</v>
      </c>
      <c r="B872" s="198">
        <v>7857</v>
      </c>
    </row>
    <row r="873" spans="1:2" ht="15" hidden="1">
      <c r="A873" s="203" t="s">
        <v>504</v>
      </c>
      <c r="B873" s="198">
        <v>5596</v>
      </c>
    </row>
    <row r="874" spans="1:2" ht="15" hidden="1">
      <c r="A874" s="203" t="s">
        <v>505</v>
      </c>
      <c r="B874" s="198">
        <v>6004</v>
      </c>
    </row>
    <row r="875" spans="1:2" ht="25.5" hidden="1">
      <c r="A875" s="197" t="s">
        <v>889</v>
      </c>
      <c r="B875" s="198">
        <v>3724</v>
      </c>
    </row>
    <row r="876" spans="1:2" ht="15" hidden="1">
      <c r="A876" s="203"/>
      <c r="B876" s="209"/>
    </row>
    <row r="877" spans="1:2" ht="15" hidden="1">
      <c r="A877" s="195" t="s">
        <v>506</v>
      </c>
      <c r="B877" s="200"/>
    </row>
    <row r="878" spans="1:2" ht="15" hidden="1">
      <c r="A878" s="197" t="s">
        <v>507</v>
      </c>
      <c r="B878" s="198">
        <v>152</v>
      </c>
    </row>
    <row r="879" spans="1:2" ht="25.5" hidden="1">
      <c r="A879" s="197" t="s">
        <v>890</v>
      </c>
      <c r="B879" s="198">
        <v>63</v>
      </c>
    </row>
    <row r="880" spans="1:2" ht="15" hidden="1">
      <c r="A880" s="205"/>
      <c r="B880" s="198"/>
    </row>
    <row r="881" spans="1:2" ht="15" hidden="1">
      <c r="A881" s="195" t="s">
        <v>508</v>
      </c>
      <c r="B881" s="200"/>
    </row>
    <row r="882" spans="1:2" ht="15" hidden="1">
      <c r="A882" s="197" t="s">
        <v>509</v>
      </c>
      <c r="B882" s="198">
        <v>117800</v>
      </c>
    </row>
    <row r="883" spans="1:2" ht="15" hidden="1">
      <c r="A883" s="197" t="s">
        <v>891</v>
      </c>
      <c r="B883" s="198">
        <v>55480</v>
      </c>
    </row>
    <row r="884" spans="1:2" ht="15" hidden="1">
      <c r="A884" s="197"/>
      <c r="B884" s="198"/>
    </row>
    <row r="885" spans="1:2" ht="15" hidden="1">
      <c r="A885" s="195" t="s">
        <v>510</v>
      </c>
      <c r="B885" s="200">
        <v>165</v>
      </c>
    </row>
    <row r="886" spans="1:2" ht="15" hidden="1">
      <c r="A886" s="197"/>
      <c r="B886" s="198"/>
    </row>
    <row r="887" spans="1:2" ht="15" hidden="1">
      <c r="A887" s="195" t="s">
        <v>511</v>
      </c>
      <c r="B887" s="200"/>
    </row>
    <row r="888" spans="1:2" ht="15" hidden="1">
      <c r="A888" s="197" t="s">
        <v>512</v>
      </c>
      <c r="B888" s="198">
        <v>473</v>
      </c>
    </row>
    <row r="889" spans="1:2" ht="15" hidden="1">
      <c r="A889" s="197" t="s">
        <v>513</v>
      </c>
      <c r="B889" s="198">
        <v>240</v>
      </c>
    </row>
    <row r="890" spans="1:2" ht="25.5" hidden="1">
      <c r="A890" s="197" t="s">
        <v>892</v>
      </c>
      <c r="B890" s="198">
        <v>135</v>
      </c>
    </row>
    <row r="891" spans="1:2" ht="15" hidden="1">
      <c r="A891" s="197"/>
      <c r="B891" s="198"/>
    </row>
    <row r="892" spans="1:2" ht="25.5" hidden="1">
      <c r="A892" s="195" t="s">
        <v>514</v>
      </c>
      <c r="B892" s="200"/>
    </row>
    <row r="893" spans="1:2" ht="15" hidden="1">
      <c r="A893" s="197" t="s">
        <v>515</v>
      </c>
      <c r="B893" s="198">
        <v>2166</v>
      </c>
    </row>
    <row r="894" spans="1:2" ht="15" hidden="1">
      <c r="A894" s="197" t="s">
        <v>516</v>
      </c>
      <c r="B894" s="198"/>
    </row>
    <row r="895" spans="1:2" ht="25.5" hidden="1">
      <c r="A895" s="197" t="s">
        <v>391</v>
      </c>
      <c r="B895" s="198">
        <v>2290</v>
      </c>
    </row>
    <row r="896" spans="1:2" ht="25.5" hidden="1">
      <c r="A896" s="197" t="s">
        <v>392</v>
      </c>
      <c r="B896" s="198">
        <v>2138</v>
      </c>
    </row>
    <row r="897" spans="1:2" ht="15" hidden="1">
      <c r="A897" s="197"/>
      <c r="B897" s="198"/>
    </row>
    <row r="898" spans="1:2" ht="15" hidden="1">
      <c r="A898" s="195" t="s">
        <v>517</v>
      </c>
      <c r="B898" s="200"/>
    </row>
    <row r="899" spans="1:2" ht="15" hidden="1">
      <c r="A899" s="197" t="s">
        <v>518</v>
      </c>
      <c r="B899" s="198">
        <v>404</v>
      </c>
    </row>
    <row r="900" spans="1:2" ht="25.5" hidden="1">
      <c r="A900" s="197" t="s">
        <v>998</v>
      </c>
      <c r="B900" s="198">
        <v>344</v>
      </c>
    </row>
    <row r="901" spans="1:2" ht="15" hidden="1">
      <c r="A901" s="205"/>
      <c r="B901" s="206"/>
    </row>
    <row r="902" spans="1:2" ht="15" hidden="1">
      <c r="A902" s="195" t="s">
        <v>519</v>
      </c>
      <c r="B902" s="200"/>
    </row>
    <row r="903" spans="1:2" ht="15" hidden="1">
      <c r="A903" s="215" t="s">
        <v>520</v>
      </c>
      <c r="B903" s="198">
        <v>1226</v>
      </c>
    </row>
    <row r="904" spans="1:2" ht="15" hidden="1">
      <c r="A904" s="203" t="s">
        <v>521</v>
      </c>
      <c r="B904" s="198">
        <v>941</v>
      </c>
    </row>
    <row r="905" spans="1:2" ht="15" hidden="1">
      <c r="A905" s="215" t="s">
        <v>522</v>
      </c>
      <c r="B905" s="198">
        <v>1644</v>
      </c>
    </row>
    <row r="906" spans="1:2" ht="15" hidden="1">
      <c r="A906" s="216" t="s">
        <v>523</v>
      </c>
      <c r="B906" s="198">
        <v>1283</v>
      </c>
    </row>
    <row r="907" spans="1:2" ht="25.5" hidden="1">
      <c r="A907" s="197" t="s">
        <v>999</v>
      </c>
      <c r="B907" s="198">
        <v>637</v>
      </c>
    </row>
    <row r="908" spans="1:2" ht="15" hidden="1">
      <c r="A908" s="197"/>
      <c r="B908" s="198"/>
    </row>
    <row r="909" spans="1:2" ht="25.5" hidden="1">
      <c r="A909" s="195" t="s">
        <v>524</v>
      </c>
      <c r="B909" s="200"/>
    </row>
    <row r="910" spans="1:2" ht="15" hidden="1">
      <c r="A910" s="217" t="s">
        <v>525</v>
      </c>
      <c r="B910" s="198">
        <v>922</v>
      </c>
    </row>
    <row r="911" spans="1:2" ht="25.5" hidden="1">
      <c r="A911" s="197" t="s">
        <v>893</v>
      </c>
      <c r="B911" s="198">
        <v>513</v>
      </c>
    </row>
    <row r="912" spans="1:2" ht="15" hidden="1">
      <c r="A912" s="197"/>
      <c r="B912" s="198"/>
    </row>
    <row r="913" spans="1:2" ht="38.25" hidden="1">
      <c r="A913" s="195" t="s">
        <v>526</v>
      </c>
      <c r="B913" s="200"/>
    </row>
    <row r="914" spans="1:2" ht="15" hidden="1">
      <c r="A914" s="197" t="s">
        <v>527</v>
      </c>
      <c r="B914" s="198">
        <v>365</v>
      </c>
    </row>
    <row r="915" spans="1:2" ht="15" hidden="1">
      <c r="A915" s="197" t="s">
        <v>528</v>
      </c>
      <c r="B915" s="198"/>
    </row>
    <row r="916" spans="1:2" ht="25.5" hidden="1">
      <c r="A916" s="197" t="s">
        <v>529</v>
      </c>
      <c r="B916" s="198">
        <v>416</v>
      </c>
    </row>
    <row r="917" spans="1:2" ht="25.5" hidden="1">
      <c r="A917" s="197" t="s">
        <v>530</v>
      </c>
      <c r="B917" s="198">
        <v>513</v>
      </c>
    </row>
    <row r="918" spans="1:2" ht="15" hidden="1">
      <c r="A918" s="197"/>
      <c r="B918" s="198"/>
    </row>
    <row r="919" spans="1:2" ht="15" hidden="1">
      <c r="A919" s="195" t="s">
        <v>531</v>
      </c>
      <c r="B919" s="200">
        <v>255</v>
      </c>
    </row>
    <row r="920" spans="1:2" ht="15" hidden="1">
      <c r="A920" s="197"/>
      <c r="B920" s="198"/>
    </row>
    <row r="921" spans="1:2" ht="15" hidden="1">
      <c r="A921" s="195" t="s">
        <v>532</v>
      </c>
      <c r="B921" s="200"/>
    </row>
    <row r="922" spans="1:2" ht="15" hidden="1">
      <c r="A922" s="197" t="s">
        <v>533</v>
      </c>
      <c r="B922" s="198">
        <v>756200</v>
      </c>
    </row>
    <row r="923" spans="1:2" ht="25.5" hidden="1">
      <c r="A923" s="197" t="s">
        <v>894</v>
      </c>
      <c r="B923" s="198">
        <v>230850</v>
      </c>
    </row>
    <row r="924" spans="1:2" ht="15" hidden="1">
      <c r="A924" s="197"/>
      <c r="B924" s="198"/>
    </row>
    <row r="925" spans="1:2" ht="15" hidden="1">
      <c r="A925" s="195" t="s">
        <v>534</v>
      </c>
      <c r="B925" s="200"/>
    </row>
    <row r="926" spans="1:2" ht="15" hidden="1">
      <c r="A926" s="203" t="s">
        <v>535</v>
      </c>
      <c r="B926" s="198">
        <v>4988</v>
      </c>
    </row>
    <row r="927" spans="1:2" ht="15" hidden="1">
      <c r="A927" s="203" t="s">
        <v>536</v>
      </c>
      <c r="B927" s="198">
        <v>3382</v>
      </c>
    </row>
    <row r="928" spans="1:2" ht="25.5" hidden="1">
      <c r="A928" s="197" t="s">
        <v>895</v>
      </c>
      <c r="B928" s="198">
        <v>2385</v>
      </c>
    </row>
    <row r="929" spans="1:2" ht="15" hidden="1">
      <c r="A929" s="197"/>
      <c r="B929" s="198"/>
    </row>
    <row r="930" spans="1:2" ht="25.5" hidden="1">
      <c r="A930" s="195" t="s">
        <v>537</v>
      </c>
      <c r="B930" s="200"/>
    </row>
    <row r="931" spans="1:2" ht="15" hidden="1">
      <c r="A931" s="203" t="s">
        <v>538</v>
      </c>
      <c r="B931" s="198">
        <v>1292</v>
      </c>
    </row>
    <row r="932" spans="1:2" ht="15" hidden="1">
      <c r="A932" s="204" t="s">
        <v>539</v>
      </c>
      <c r="B932" s="198">
        <v>1368</v>
      </c>
    </row>
    <row r="933" spans="1:2" ht="38.25" hidden="1">
      <c r="A933" s="197" t="s">
        <v>896</v>
      </c>
      <c r="B933" s="198">
        <v>1311</v>
      </c>
    </row>
    <row r="934" spans="1:2" ht="15" hidden="1">
      <c r="A934" s="197"/>
      <c r="B934" s="198"/>
    </row>
    <row r="935" spans="1:2" ht="25.5" hidden="1">
      <c r="A935" s="195" t="s">
        <v>540</v>
      </c>
      <c r="B935" s="200"/>
    </row>
    <row r="936" spans="1:2" ht="15" hidden="1">
      <c r="A936" s="197" t="s">
        <v>541</v>
      </c>
      <c r="B936" s="198">
        <v>298</v>
      </c>
    </row>
    <row r="937" spans="1:2" ht="25.5" hidden="1">
      <c r="A937" s="197" t="s">
        <v>897</v>
      </c>
      <c r="B937" s="198">
        <v>224</v>
      </c>
    </row>
    <row r="938" spans="1:2" ht="15" hidden="1">
      <c r="A938" s="197"/>
      <c r="B938" s="198"/>
    </row>
    <row r="939" spans="1:2" ht="38.25" hidden="1">
      <c r="A939" s="195" t="s">
        <v>542</v>
      </c>
      <c r="B939" s="200"/>
    </row>
    <row r="940" spans="1:2" ht="25.5" hidden="1">
      <c r="A940" s="218" t="s">
        <v>898</v>
      </c>
      <c r="B940" s="198">
        <v>370</v>
      </c>
    </row>
    <row r="941" spans="1:2" ht="15" hidden="1">
      <c r="A941" s="205" t="s">
        <v>899</v>
      </c>
      <c r="B941" s="206">
        <v>375</v>
      </c>
    </row>
    <row r="942" spans="1:2" ht="15" hidden="1">
      <c r="A942" s="205" t="s">
        <v>543</v>
      </c>
      <c r="B942" s="206">
        <v>411</v>
      </c>
    </row>
    <row r="943" spans="1:2" ht="15" hidden="1">
      <c r="A943" s="205" t="s">
        <v>544</v>
      </c>
      <c r="B943" s="206">
        <v>418</v>
      </c>
    </row>
    <row r="944" spans="1:2" ht="15" hidden="1">
      <c r="A944" s="205" t="s">
        <v>545</v>
      </c>
      <c r="B944" s="206">
        <v>314</v>
      </c>
    </row>
    <row r="945" spans="1:2" ht="15" hidden="1">
      <c r="A945" s="205" t="s">
        <v>546</v>
      </c>
      <c r="B945" s="206">
        <v>322</v>
      </c>
    </row>
    <row r="946" spans="1:2" ht="15" hidden="1">
      <c r="A946" s="205" t="s">
        <v>547</v>
      </c>
      <c r="B946" s="206">
        <v>353</v>
      </c>
    </row>
    <row r="947" spans="1:2" ht="15" hidden="1">
      <c r="A947" s="205" t="s">
        <v>548</v>
      </c>
      <c r="B947" s="206">
        <v>310</v>
      </c>
    </row>
    <row r="948" spans="1:2" ht="15" hidden="1">
      <c r="A948" s="205" t="s">
        <v>549</v>
      </c>
      <c r="B948" s="206">
        <v>366</v>
      </c>
    </row>
    <row r="949" spans="1:2" ht="25.5" hidden="1">
      <c r="A949" s="205" t="s">
        <v>900</v>
      </c>
      <c r="B949" s="206">
        <v>304</v>
      </c>
    </row>
    <row r="950" spans="1:2" ht="15" hidden="1">
      <c r="A950" s="205"/>
      <c r="B950" s="206"/>
    </row>
    <row r="951" spans="1:2" ht="25.5" hidden="1">
      <c r="A951" s="195" t="s">
        <v>550</v>
      </c>
      <c r="B951" s="200"/>
    </row>
    <row r="952" spans="1:2" ht="25.5" hidden="1">
      <c r="A952" s="205" t="s">
        <v>551</v>
      </c>
      <c r="B952" s="206">
        <v>336</v>
      </c>
    </row>
    <row r="953" spans="1:2" ht="25.5" hidden="1">
      <c r="A953" s="205" t="s">
        <v>552</v>
      </c>
      <c r="B953" s="206">
        <v>309</v>
      </c>
    </row>
    <row r="954" spans="1:2" ht="15" hidden="1">
      <c r="A954" s="205"/>
      <c r="B954" s="206"/>
    </row>
    <row r="955" spans="1:2" ht="25.5" hidden="1">
      <c r="A955" s="195" t="s">
        <v>553</v>
      </c>
      <c r="B955" s="200"/>
    </row>
    <row r="956" spans="1:2" ht="25.5" hidden="1">
      <c r="A956" s="205" t="s">
        <v>554</v>
      </c>
      <c r="B956" s="206">
        <v>504</v>
      </c>
    </row>
    <row r="957" spans="1:2" ht="25.5" hidden="1">
      <c r="A957" s="205" t="s">
        <v>555</v>
      </c>
      <c r="B957" s="206">
        <v>362</v>
      </c>
    </row>
    <row r="958" spans="1:2" ht="15" hidden="1">
      <c r="A958" s="205"/>
      <c r="B958" s="198"/>
    </row>
    <row r="959" spans="1:2" ht="15" hidden="1">
      <c r="A959" s="195" t="s">
        <v>556</v>
      </c>
      <c r="B959" s="200"/>
    </row>
    <row r="960" spans="1:2" ht="15" hidden="1">
      <c r="A960" s="197" t="s">
        <v>557</v>
      </c>
      <c r="B960" s="198">
        <v>8674</v>
      </c>
    </row>
    <row r="961" spans="1:2" ht="15" hidden="1">
      <c r="A961" s="197" t="s">
        <v>558</v>
      </c>
      <c r="B961" s="198"/>
    </row>
    <row r="962" spans="1:2" ht="15" hidden="1">
      <c r="A962" s="197" t="s">
        <v>559</v>
      </c>
      <c r="B962" s="198">
        <v>11400</v>
      </c>
    </row>
    <row r="963" spans="1:2" ht="15" hidden="1">
      <c r="A963" s="197" t="s">
        <v>560</v>
      </c>
      <c r="B963" s="198">
        <v>6907</v>
      </c>
    </row>
    <row r="964" spans="1:2" ht="25.5" hidden="1">
      <c r="A964" s="197" t="s">
        <v>901</v>
      </c>
      <c r="B964" s="198">
        <v>6270</v>
      </c>
    </row>
    <row r="965" spans="1:2" ht="15" hidden="1">
      <c r="A965" s="197"/>
      <c r="B965" s="198"/>
    </row>
    <row r="966" spans="1:2" ht="15" hidden="1">
      <c r="A966" s="195" t="s">
        <v>561</v>
      </c>
      <c r="B966" s="200"/>
    </row>
    <row r="967" spans="1:2" ht="15" hidden="1">
      <c r="A967" s="205" t="s">
        <v>562</v>
      </c>
      <c r="B967" s="198">
        <v>1868650</v>
      </c>
    </row>
    <row r="968" spans="1:2" ht="15" hidden="1">
      <c r="A968" s="205" t="s">
        <v>563</v>
      </c>
      <c r="B968" s="198">
        <v>829350</v>
      </c>
    </row>
    <row r="969" spans="1:2" ht="15" hidden="1">
      <c r="A969" s="205" t="s">
        <v>564</v>
      </c>
      <c r="B969" s="198">
        <v>869250</v>
      </c>
    </row>
    <row r="970" spans="1:2" ht="25.5" hidden="1">
      <c r="A970" s="205" t="s">
        <v>902</v>
      </c>
      <c r="B970" s="198">
        <v>559550</v>
      </c>
    </row>
    <row r="971" spans="1:2" ht="15" hidden="1">
      <c r="A971" s="197"/>
      <c r="B971" s="198"/>
    </row>
    <row r="972" spans="1:2" ht="15" hidden="1">
      <c r="A972" s="195" t="s">
        <v>565</v>
      </c>
      <c r="B972" s="200"/>
    </row>
    <row r="973" spans="1:2" ht="15" hidden="1">
      <c r="A973" s="197" t="s">
        <v>566</v>
      </c>
      <c r="B973" s="198">
        <v>35910</v>
      </c>
    </row>
    <row r="974" spans="1:2" ht="15" hidden="1">
      <c r="A974" s="197" t="s">
        <v>567</v>
      </c>
      <c r="B974" s="198">
        <v>26220</v>
      </c>
    </row>
    <row r="975" spans="1:2" ht="15" hidden="1">
      <c r="A975" s="197" t="s">
        <v>568</v>
      </c>
      <c r="B975" s="198">
        <v>30115</v>
      </c>
    </row>
    <row r="976" spans="1:2" ht="25.5" hidden="1">
      <c r="A976" s="197" t="s">
        <v>903</v>
      </c>
      <c r="B976" s="198">
        <v>11020</v>
      </c>
    </row>
    <row r="977" spans="1:2" ht="15" hidden="1">
      <c r="A977" s="197"/>
      <c r="B977" s="198"/>
    </row>
    <row r="978" spans="1:2" ht="15" hidden="1">
      <c r="A978" s="195" t="s">
        <v>569</v>
      </c>
      <c r="B978" s="200"/>
    </row>
    <row r="979" spans="1:2" ht="15" hidden="1">
      <c r="A979" s="205" t="s">
        <v>570</v>
      </c>
      <c r="B979" s="198">
        <v>153</v>
      </c>
    </row>
    <row r="980" spans="1:2" ht="15" hidden="1">
      <c r="A980" s="205" t="s">
        <v>571</v>
      </c>
      <c r="B980" s="198">
        <v>185</v>
      </c>
    </row>
    <row r="981" spans="1:2" ht="25.5" hidden="1">
      <c r="A981" s="205" t="s">
        <v>572</v>
      </c>
      <c r="B981" s="198">
        <v>124</v>
      </c>
    </row>
    <row r="982" spans="1:2" ht="25.5" hidden="1">
      <c r="A982" s="205" t="s">
        <v>1000</v>
      </c>
      <c r="B982" s="198">
        <v>104</v>
      </c>
    </row>
    <row r="983" spans="1:2" ht="15" hidden="1">
      <c r="A983" s="197"/>
      <c r="B983" s="198"/>
    </row>
    <row r="984" spans="1:2" ht="15" hidden="1">
      <c r="A984" s="195" t="s">
        <v>573</v>
      </c>
      <c r="B984" s="200"/>
    </row>
    <row r="985" spans="1:2" ht="15" hidden="1">
      <c r="A985" s="203" t="s">
        <v>574</v>
      </c>
      <c r="B985" s="198">
        <v>3785750</v>
      </c>
    </row>
    <row r="986" spans="1:2" ht="25.5" hidden="1">
      <c r="A986" s="203" t="s">
        <v>575</v>
      </c>
      <c r="B986" s="198">
        <v>3632800</v>
      </c>
    </row>
    <row r="987" spans="1:2" ht="25.5" hidden="1">
      <c r="A987" s="203" t="s">
        <v>576</v>
      </c>
      <c r="B987" s="198">
        <v>2888950</v>
      </c>
    </row>
    <row r="988" spans="1:2" ht="15" hidden="1">
      <c r="A988" s="203" t="s">
        <v>577</v>
      </c>
      <c r="B988" s="198">
        <v>3020050</v>
      </c>
    </row>
    <row r="989" spans="1:2" ht="15" hidden="1">
      <c r="A989" s="203" t="s">
        <v>578</v>
      </c>
      <c r="B989" s="198">
        <v>2254350</v>
      </c>
    </row>
    <row r="990" spans="1:2" ht="25.5" hidden="1">
      <c r="A990" s="197" t="s">
        <v>1001</v>
      </c>
      <c r="B990" s="198">
        <v>1641600</v>
      </c>
    </row>
    <row r="991" spans="1:2" ht="15" hidden="1">
      <c r="A991" s="205"/>
      <c r="B991" s="198"/>
    </row>
    <row r="992" spans="1:2" ht="38.25" hidden="1">
      <c r="A992" s="195" t="s">
        <v>579</v>
      </c>
      <c r="B992" s="200"/>
    </row>
    <row r="993" spans="1:2" ht="15" hidden="1">
      <c r="A993" s="204" t="s">
        <v>580</v>
      </c>
      <c r="B993" s="198">
        <v>656</v>
      </c>
    </row>
    <row r="994" spans="1:2" ht="15" hidden="1">
      <c r="A994" s="197" t="s">
        <v>581</v>
      </c>
      <c r="B994" s="198">
        <v>523</v>
      </c>
    </row>
    <row r="995" spans="1:2" ht="25.5" hidden="1">
      <c r="A995" s="197" t="s">
        <v>582</v>
      </c>
      <c r="B995" s="198">
        <v>513</v>
      </c>
    </row>
    <row r="996" spans="1:2" ht="15" hidden="1">
      <c r="A996" s="197"/>
      <c r="B996" s="198"/>
    </row>
    <row r="997" spans="1:2" ht="25.5" hidden="1">
      <c r="A997" s="195" t="s">
        <v>583</v>
      </c>
      <c r="B997" s="200"/>
    </row>
    <row r="998" spans="1:2" ht="15" hidden="1">
      <c r="A998" s="203" t="s">
        <v>584</v>
      </c>
      <c r="B998" s="198">
        <v>111150</v>
      </c>
    </row>
    <row r="999" spans="1:2" ht="15" hidden="1">
      <c r="A999" s="203" t="s">
        <v>585</v>
      </c>
      <c r="B999" s="198">
        <v>94525</v>
      </c>
    </row>
    <row r="1000" spans="1:2" ht="15" hidden="1">
      <c r="A1000" s="197" t="s">
        <v>586</v>
      </c>
      <c r="B1000" s="198">
        <v>114950</v>
      </c>
    </row>
    <row r="1001" spans="1:2" ht="25.5" hidden="1">
      <c r="A1001" s="197" t="s">
        <v>904</v>
      </c>
      <c r="B1001" s="198">
        <v>54625</v>
      </c>
    </row>
    <row r="1002" spans="1:2" ht="15" hidden="1">
      <c r="A1002" s="197"/>
      <c r="B1002" s="198"/>
    </row>
    <row r="1003" spans="1:2" ht="15" hidden="1">
      <c r="A1003" s="195" t="s">
        <v>587</v>
      </c>
      <c r="B1003" s="200"/>
    </row>
    <row r="1004" spans="1:2" ht="15" hidden="1">
      <c r="A1004" s="205" t="s">
        <v>588</v>
      </c>
      <c r="B1004" s="198">
        <v>5529</v>
      </c>
    </row>
    <row r="1005" spans="1:2" ht="15" hidden="1">
      <c r="A1005" s="205" t="s">
        <v>589</v>
      </c>
      <c r="B1005" s="198">
        <v>3686</v>
      </c>
    </row>
    <row r="1006" spans="1:2" ht="15" hidden="1">
      <c r="A1006" s="205" t="s">
        <v>590</v>
      </c>
      <c r="B1006" s="198">
        <v>3933</v>
      </c>
    </row>
    <row r="1007" spans="1:2" ht="15" hidden="1">
      <c r="A1007" s="205" t="s">
        <v>591</v>
      </c>
      <c r="B1007" s="198">
        <v>5311</v>
      </c>
    </row>
    <row r="1008" spans="1:2" ht="25.5" hidden="1">
      <c r="A1008" s="205" t="s">
        <v>905</v>
      </c>
      <c r="B1008" s="198">
        <v>2594</v>
      </c>
    </row>
    <row r="1009" spans="1:2" ht="15" hidden="1">
      <c r="A1009" s="205"/>
      <c r="B1009" s="198"/>
    </row>
    <row r="1010" spans="1:2" ht="15" hidden="1">
      <c r="A1010" s="195" t="s">
        <v>592</v>
      </c>
      <c r="B1010" s="200"/>
    </row>
    <row r="1011" spans="1:2" ht="15" hidden="1">
      <c r="A1011" s="203" t="s">
        <v>593</v>
      </c>
      <c r="B1011" s="209">
        <v>183</v>
      </c>
    </row>
    <row r="1012" spans="1:2" ht="25.5" hidden="1">
      <c r="A1012" s="197" t="s">
        <v>906</v>
      </c>
      <c r="B1012" s="198">
        <v>131</v>
      </c>
    </row>
    <row r="1013" spans="1:2" ht="15" hidden="1">
      <c r="A1013" s="219"/>
      <c r="B1013" s="220"/>
    </row>
    <row r="1014" spans="1:2" ht="15" hidden="1">
      <c r="A1014" s="193"/>
      <c r="B1014" s="193"/>
    </row>
    <row r="1015" spans="1:2" ht="15" hidden="1">
      <c r="A1015" s="193"/>
      <c r="B1015" s="193"/>
    </row>
    <row r="1016" spans="1:2" ht="15" hidden="1">
      <c r="A1016" s="193"/>
      <c r="B1016" s="193"/>
    </row>
    <row r="1017" spans="1:2" ht="15">
      <c r="A1017" s="193"/>
      <c r="B1017" s="193"/>
    </row>
    <row r="1018" spans="1:2" ht="15">
      <c r="A1018" s="193"/>
      <c r="B1018" s="193"/>
    </row>
    <row r="1019" spans="1:2" ht="15">
      <c r="A1019" s="193"/>
      <c r="B1019" s="193"/>
    </row>
    <row r="1020" spans="1:2" ht="15">
      <c r="A1020" s="193"/>
      <c r="B1020" s="193"/>
    </row>
    <row r="1021" spans="1:2" ht="15">
      <c r="A1021" s="193"/>
      <c r="B1021" s="193"/>
    </row>
    <row r="1022" spans="1:2" ht="15">
      <c r="A1022" s="193"/>
      <c r="B1022" s="193"/>
    </row>
    <row r="1023" spans="1:2" ht="15">
      <c r="A1023" s="193"/>
      <c r="B1023" s="193"/>
    </row>
    <row r="1024" spans="1:2" ht="15">
      <c r="A1024" s="193"/>
      <c r="B1024" s="193"/>
    </row>
    <row r="1025" spans="1:2" ht="15">
      <c r="A1025" s="193"/>
      <c r="B1025" s="193"/>
    </row>
    <row r="1026" spans="1:2" ht="15">
      <c r="A1026" s="193"/>
      <c r="B1026" s="193"/>
    </row>
    <row r="1027" spans="1:2" ht="15">
      <c r="A1027" s="193"/>
      <c r="B1027" s="193"/>
    </row>
    <row r="1028" spans="1:2" ht="15">
      <c r="A1028" s="193"/>
      <c r="B1028" s="193"/>
    </row>
    <row r="1029" spans="1:2" ht="15">
      <c r="A1029" s="193"/>
      <c r="B1029" s="193"/>
    </row>
    <row r="1030" spans="1:2" ht="15">
      <c r="A1030" s="193"/>
      <c r="B1030" s="193"/>
    </row>
    <row r="1031" spans="1:2" ht="15">
      <c r="A1031" s="193"/>
      <c r="B1031" s="193"/>
    </row>
    <row r="1032" spans="1:2" ht="15">
      <c r="A1032" s="193"/>
      <c r="B1032" s="193"/>
    </row>
    <row r="1033" spans="1:2" ht="15">
      <c r="A1033" s="193"/>
      <c r="B1033" s="193"/>
    </row>
    <row r="1034" spans="1:2" ht="15">
      <c r="A1034" s="193"/>
      <c r="B1034" s="193"/>
    </row>
    <row r="1035" spans="1:2" ht="15">
      <c r="A1035" s="193"/>
      <c r="B1035" s="193"/>
    </row>
    <row r="1036" spans="1:2" ht="15">
      <c r="A1036" s="193"/>
      <c r="B1036" s="193"/>
    </row>
    <row r="1037" spans="1:2" ht="15">
      <c r="A1037" s="193"/>
      <c r="B1037" s="193"/>
    </row>
    <row r="1038" spans="1:2" ht="15">
      <c r="A1038" s="193"/>
      <c r="B1038" s="193"/>
    </row>
    <row r="1039" spans="1:2" ht="15">
      <c r="A1039" s="193"/>
      <c r="B1039" s="193"/>
    </row>
    <row r="1040" spans="1:2" ht="15">
      <c r="A1040" s="193"/>
      <c r="B1040" s="193"/>
    </row>
    <row r="1041" spans="1:2" ht="15">
      <c r="A1041" s="193"/>
      <c r="B1041" s="193"/>
    </row>
    <row r="1042" spans="1:2" ht="15">
      <c r="A1042" s="193"/>
      <c r="B1042" s="193"/>
    </row>
  </sheetData>
  <sheetProtection password="CC3D" sheet="1"/>
  <mergeCells count="91">
    <mergeCell ref="R56:T56"/>
    <mergeCell ref="R69:T69"/>
    <mergeCell ref="A33:B33"/>
    <mergeCell ref="C48:G48"/>
    <mergeCell ref="G44:M44"/>
    <mergeCell ref="G45:M45"/>
    <mergeCell ref="G46:O46"/>
    <mergeCell ref="A47:G47"/>
    <mergeCell ref="H47:O47"/>
    <mergeCell ref="H48:K48"/>
    <mergeCell ref="L48:M48"/>
    <mergeCell ref="A41:C41"/>
    <mergeCell ref="H41:I41"/>
    <mergeCell ref="A42:F42"/>
    <mergeCell ref="G42:M42"/>
    <mergeCell ref="G43:M43"/>
    <mergeCell ref="A48:B48"/>
    <mergeCell ref="D41:G41"/>
    <mergeCell ref="A39:C39"/>
    <mergeCell ref="H39:I39"/>
    <mergeCell ref="A40:C40"/>
    <mergeCell ref="H40:I40"/>
    <mergeCell ref="D39:G39"/>
    <mergeCell ref="D40:G40"/>
    <mergeCell ref="A37:C37"/>
    <mergeCell ref="F37:G37"/>
    <mergeCell ref="H37:L37"/>
    <mergeCell ref="A38:C38"/>
    <mergeCell ref="F38:G38"/>
    <mergeCell ref="H38:L38"/>
    <mergeCell ref="A34:K34"/>
    <mergeCell ref="A35:C35"/>
    <mergeCell ref="F35:G35"/>
    <mergeCell ref="H35:L35"/>
    <mergeCell ref="A36:C36"/>
    <mergeCell ref="F36:G36"/>
    <mergeCell ref="H36:L36"/>
    <mergeCell ref="A28:B28"/>
    <mergeCell ref="A29:B29"/>
    <mergeCell ref="A30:B30"/>
    <mergeCell ref="A31:B31"/>
    <mergeCell ref="A32:B32"/>
    <mergeCell ref="I32:K32"/>
    <mergeCell ref="A22:B22"/>
    <mergeCell ref="A23:B23"/>
    <mergeCell ref="A24:B24"/>
    <mergeCell ref="A25:B25"/>
    <mergeCell ref="A26:B26"/>
    <mergeCell ref="A27:B27"/>
    <mergeCell ref="F19:I19"/>
    <mergeCell ref="J19:L19"/>
    <mergeCell ref="M19:O19"/>
    <mergeCell ref="A20:G20"/>
    <mergeCell ref="H20:M20"/>
    <mergeCell ref="A21:B21"/>
    <mergeCell ref="D21:K21"/>
    <mergeCell ref="F16:I16"/>
    <mergeCell ref="M16:O16"/>
    <mergeCell ref="F17:I17"/>
    <mergeCell ref="F18:I18"/>
    <mergeCell ref="J18:L18"/>
    <mergeCell ref="M18:O18"/>
    <mergeCell ref="F13:I13"/>
    <mergeCell ref="M13:O13"/>
    <mergeCell ref="F14:I14"/>
    <mergeCell ref="M14:O14"/>
    <mergeCell ref="F15:I15"/>
    <mergeCell ref="M15:O15"/>
    <mergeCell ref="B9:F9"/>
    <mergeCell ref="G9:J9"/>
    <mergeCell ref="K9:L9"/>
    <mergeCell ref="M9:O9"/>
    <mergeCell ref="A10:O10"/>
    <mergeCell ref="A11:C11"/>
    <mergeCell ref="D11:I11"/>
    <mergeCell ref="J11:L12"/>
    <mergeCell ref="M11:O12"/>
    <mergeCell ref="F12:I12"/>
    <mergeCell ref="A6:B6"/>
    <mergeCell ref="C6:E6"/>
    <mergeCell ref="F6:G6"/>
    <mergeCell ref="H6:M6"/>
    <mergeCell ref="D7:G7"/>
    <mergeCell ref="H7:O7"/>
    <mergeCell ref="A3:O3"/>
    <mergeCell ref="A4:O4"/>
    <mergeCell ref="B5:C5"/>
    <mergeCell ref="F5:G5"/>
    <mergeCell ref="H5:J5"/>
    <mergeCell ref="K5:L5"/>
    <mergeCell ref="M5:O5"/>
  </mergeCells>
  <dataValidations count="23">
    <dataValidation type="list" allowBlank="1" showInputMessage="1" showErrorMessage="1" sqref="E32">
      <formula1>$M$83:$M$93</formula1>
    </dataValidation>
    <dataValidation type="list" allowBlank="1" showInputMessage="1" showErrorMessage="1" sqref="E31">
      <formula1>$M$55:$M$65</formula1>
    </dataValidation>
    <dataValidation type="list" allowBlank="1" showInputMessage="1" showErrorMessage="1" sqref="E29">
      <formula1>$O$70:$O$80</formula1>
    </dataValidation>
    <dataValidation allowBlank="1" showInputMessage="1" showErrorMessage="1" promptTitle="ΕΞΟΔΑ ΞΕΝΟΔΟΧΕΙΟΥ" prompt="Παρακαλώ καταχωρείστε το ποσό που πληρώθηκε σε ευρώ ή σε ξένο συνάλλαγμα." sqref="D31"/>
    <dataValidation type="list" allowBlank="1" showInputMessage="1" showErrorMessage="1" sqref="K9:L9">
      <formula1>$G$57:$G$58</formula1>
    </dataValidation>
    <dataValidation type="list" allowBlank="1" showInputMessage="1" showErrorMessage="1" sqref="E5">
      <formula1>$G$59:$G$62</formula1>
    </dataValidation>
    <dataValidation type="list" allowBlank="1" showInputMessage="1" showErrorMessage="1" sqref="K5:L5">
      <formula1>$G$63:$G$69</formula1>
    </dataValidation>
    <dataValidation type="list" allowBlank="1" showInputMessage="1" showErrorMessage="1" sqref="H6:M6">
      <formula1>$S$127:$S$158</formula1>
    </dataValidation>
    <dataValidation type="list" allowBlank="1" showInputMessage="1" showErrorMessage="1" sqref="O6">
      <formula1>$T$127:$T$151</formula1>
    </dataValidation>
    <dataValidation allowBlank="1" showInputMessage="1" showErrorMessage="1" promptTitle="Αριθμός Διανυκτερεύσεων" prompt="Παρακαλώ καταχωρείστε τον αριθμό διανυκτερεύσεων." sqref="H32:I32 H33"/>
    <dataValidation type="decimal" allowBlank="1" showInputMessage="1" showErrorMessage="1" promptTitle="ΕΞΟΔΑ " prompt="Παρακαλώ καταχωρήστε το ποσό που πληρώθηκε." errorTitle="ΕΞΟΔΑ" error="Το ποσό δεν πρέπει να ξεπερνάει τα €50." sqref="M38">
      <formula1>0</formula1>
      <formula2>50</formula2>
    </dataValidation>
    <dataValidation allowBlank="1" showInputMessage="1" showErrorMessage="1" promptTitle="ΚΑΤΑΧΩΡΗΣΗ ΣΥΝΑΛΛΑΓΜ. ΙΣΟΤΗΜΙΑΣ" prompt="Παρακαλώ καταχωρείστε την ισοτημία ξένου συναλλαγματος από την ιστοσελίδα του ΓΛ. &#10;&#10;Γενικό Λογιστήριο της Δημοκρατίας&#10;Λογιστικές και Μισθολογικές Υπηρεσίες&#10;Συναλλαγματικές Ισοτιμίες&#10;Επιλέγουμε έτος και τον μήνα που πραγματοποιήθηκε το ταξίδι" sqref="L22:L29 L31:L33 L39:L41"/>
    <dataValidation allowBlank="1" showInputMessage="1" showErrorMessage="1" promptTitle="ΕΞΟΔΑ ΧΡΗΣΗΣ ΙΔΙΩΤ. ΑΥΤΟΚ." prompt="Παρακαλώ επιλέξετε το ποσό από τον πίνακα δίπλα εαν έγινε χρήση του ιδιωτικού αυτοκονήτου ή καταχωρείστε το αντίτιμο που πληρώθηκε από την χρήση λεοφωρείου/ταξί." sqref="M36:M37"/>
    <dataValidation type="list" allowBlank="1" showInputMessage="1" showErrorMessage="1" sqref="D36">
      <formula1>$R$59:$R$64</formula1>
    </dataValidation>
    <dataValidation allowBlank="1" showInputMessage="1" showErrorMessage="1" promptTitle="ΕΞΟΔΑ ΧΡΗΣΗΣ ΤΑΞΙ" sqref="M39:M40"/>
    <dataValidation type="decimal" allowBlank="1" showInputMessage="1" showErrorMessage="1" promptTitle="ΑΛΛΑ ΕΞΟΔΑ " prompt="Παρακαλώ καταχωρήστε τυχόν οποιοδήποτε άλλο ποσό πληρώθηκε για διακίνηση κατά την πρώτη και τελευταία ημέρα του ταξιδίου πχ. τρένο." errorTitle="ΕΞΟΔΑ" error="Το ποσό δεν πρέπει να ξεπερνάει τα €500." sqref="M41">
      <formula1>0</formula1>
      <formula2>500</formula2>
    </dataValidation>
    <dataValidation type="list" allowBlank="1" showInputMessage="1" showErrorMessage="1" sqref="D37">
      <formula1>$R$72:$R$77</formula1>
    </dataValidation>
    <dataValidation type="list" allowBlank="1" showInputMessage="1" showErrorMessage="1" sqref="E33">
      <formula1>$M$83:$M$93</formula1>
    </dataValidation>
    <dataValidation allowBlank="1" showInputMessage="1" showErrorMessage="1" promptTitle="ΑΝΤΙΤΙΜΟ ΓΙΑ ΤΟ ΤΑΞΙ" prompt="Παρακαλώ καταχωρήστε το ποσό που πληρώθηκε σε ξένο συναλλαγμα ή ευρώ." sqref="H39:I41"/>
    <dataValidation type="list" allowBlank="1" showInputMessage="1" showErrorMessage="1" sqref="C22:C29 C31:C32">
      <formula1>$A$55:$A$1018</formula1>
    </dataValidation>
    <dataValidation type="list" allowBlank="1" showInputMessage="1" showErrorMessage="1" sqref="C33">
      <formula1>$A$54:$A$1018</formula1>
    </dataValidation>
    <dataValidation type="list" allowBlank="1" showInputMessage="1" showErrorMessage="1" sqref="E22">
      <formula1>$O$70:$O$80</formula1>
    </dataValidation>
    <dataValidation type="list" allowBlank="1" showInputMessage="1" showErrorMessage="1" sqref="E23:E28">
      <formula1>$Q$82:$Q$110</formula1>
    </dataValidation>
  </dataValidations>
  <printOptions horizontalCentered="1" verticalCentered="1"/>
  <pageMargins left="0" right="0" top="0.196850393700787" bottom="0" header="0.118110236220472" footer="0.0393700787401575"/>
  <pageSetup horizontalDpi="300" verticalDpi="300" orientation="portrait" paperSize="9" scale="5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B71" sqref="B71"/>
    </sheetView>
  </sheetViews>
  <sheetFormatPr defaultColWidth="9.140625" defaultRowHeight="15"/>
  <cols>
    <col min="1" max="1" width="9.28125" style="120" customWidth="1"/>
    <col min="2" max="2" width="30.421875" style="120" customWidth="1"/>
    <col min="3" max="3" width="17.00390625" style="120" customWidth="1"/>
    <col min="4" max="4" width="27.57421875" style="120" customWidth="1"/>
    <col min="5" max="5" width="12.28125" style="120" customWidth="1"/>
    <col min="6" max="6" width="15.421875" style="120" customWidth="1"/>
    <col min="7" max="7" width="7.00390625" style="120" customWidth="1"/>
    <col min="8" max="8" width="22.421875" style="120" customWidth="1"/>
    <col min="9" max="16384" width="9.140625" style="120" customWidth="1"/>
  </cols>
  <sheetData>
    <row r="1" spans="1:11" ht="27.75" customHeight="1">
      <c r="A1" s="391" t="s">
        <v>916</v>
      </c>
      <c r="B1" s="391"/>
      <c r="C1" s="391"/>
      <c r="D1" s="391"/>
      <c r="E1" s="391"/>
      <c r="F1" s="391"/>
      <c r="G1" s="391"/>
      <c r="H1" s="391"/>
      <c r="I1" s="119"/>
      <c r="J1" s="119"/>
      <c r="K1" s="119"/>
    </row>
    <row r="2" spans="1:11" ht="30" customHeight="1" thickBot="1">
      <c r="A2" s="392" t="s">
        <v>676</v>
      </c>
      <c r="B2" s="392"/>
      <c r="C2" s="392"/>
      <c r="D2" s="392"/>
      <c r="E2" s="392"/>
      <c r="F2" s="392"/>
      <c r="G2" s="392"/>
      <c r="H2" s="392"/>
      <c r="I2" s="119"/>
      <c r="J2" s="119"/>
      <c r="K2" s="119"/>
    </row>
    <row r="3" spans="1:8" ht="42.75" customHeight="1" thickTop="1">
      <c r="A3" s="121" t="s">
        <v>679</v>
      </c>
      <c r="B3" s="122"/>
      <c r="C3" s="123" t="s">
        <v>738</v>
      </c>
      <c r="D3" s="122"/>
      <c r="E3" s="124" t="s">
        <v>680</v>
      </c>
      <c r="F3" s="125">
        <f>' EMPTY-MIA ΧΩΡΑ'!O5</f>
        <v>0</v>
      </c>
      <c r="G3" s="124" t="s">
        <v>739</v>
      </c>
      <c r="H3" s="151">
        <f>'EMPTY-ΔΥΟ ΧΩΡΕΣ'!B7</f>
        <v>545456</v>
      </c>
    </row>
    <row r="4" spans="1:8" ht="28.5" customHeight="1">
      <c r="A4" s="334" t="s">
        <v>740</v>
      </c>
      <c r="B4" s="335"/>
      <c r="C4" s="335"/>
      <c r="D4" s="389"/>
      <c r="E4" s="389"/>
      <c r="F4" s="389"/>
      <c r="G4" s="389"/>
      <c r="H4" s="390"/>
    </row>
    <row r="5" spans="1:8" ht="27" customHeight="1">
      <c r="A5" s="377" t="s">
        <v>673</v>
      </c>
      <c r="B5" s="378"/>
      <c r="C5" s="393"/>
      <c r="D5" s="393"/>
      <c r="E5" s="393"/>
      <c r="F5" s="393"/>
      <c r="G5" s="393"/>
      <c r="H5" s="394"/>
    </row>
    <row r="6" spans="1:8" ht="31.5" customHeight="1">
      <c r="A6" s="334" t="s">
        <v>681</v>
      </c>
      <c r="B6" s="335"/>
      <c r="C6" s="389"/>
      <c r="D6" s="389"/>
      <c r="E6" s="389"/>
      <c r="F6" s="389"/>
      <c r="G6" s="389"/>
      <c r="H6" s="390"/>
    </row>
    <row r="7" spans="1:8" ht="31.5" customHeight="1">
      <c r="A7" s="377" t="s">
        <v>741</v>
      </c>
      <c r="B7" s="378"/>
      <c r="C7" s="378" t="s">
        <v>682</v>
      </c>
      <c r="D7" s="378"/>
      <c r="E7" s="386">
        <v>43600</v>
      </c>
      <c r="F7" s="386"/>
      <c r="G7" s="152" t="s">
        <v>683</v>
      </c>
      <c r="H7" s="153">
        <v>43610</v>
      </c>
    </row>
    <row r="8" spans="1:8" ht="30.75" customHeight="1">
      <c r="A8" s="377" t="s">
        <v>742</v>
      </c>
      <c r="B8" s="378"/>
      <c r="C8" s="126">
        <v>43664</v>
      </c>
      <c r="D8" s="387" t="s">
        <v>684</v>
      </c>
      <c r="E8" s="387"/>
      <c r="F8" s="224" t="s">
        <v>707</v>
      </c>
      <c r="G8" s="128"/>
      <c r="H8" s="129"/>
    </row>
    <row r="9" spans="1:8" ht="32.25" customHeight="1">
      <c r="A9" s="377" t="s">
        <v>743</v>
      </c>
      <c r="B9" s="378"/>
      <c r="C9" s="126">
        <v>43667</v>
      </c>
      <c r="D9" s="378" t="s">
        <v>685</v>
      </c>
      <c r="E9" s="378"/>
      <c r="F9" s="224" t="s">
        <v>707</v>
      </c>
      <c r="G9" s="128"/>
      <c r="H9" s="129"/>
    </row>
    <row r="10" spans="1:8" ht="29.25" customHeight="1">
      <c r="A10" s="377" t="s">
        <v>686</v>
      </c>
      <c r="B10" s="378"/>
      <c r="C10" s="130">
        <f>DAYS360(C8,C9)+1</f>
        <v>4</v>
      </c>
      <c r="D10" s="378" t="s">
        <v>687</v>
      </c>
      <c r="E10" s="378"/>
      <c r="F10" s="378"/>
      <c r="G10" s="378"/>
      <c r="H10" s="388"/>
    </row>
    <row r="11" spans="1:8" ht="28.5" customHeight="1">
      <c r="A11" s="377" t="s">
        <v>744</v>
      </c>
      <c r="B11" s="378"/>
      <c r="C11" s="127" t="s">
        <v>677</v>
      </c>
      <c r="D11" s="127"/>
      <c r="E11" s="363"/>
      <c r="F11" s="363"/>
      <c r="G11" s="128"/>
      <c r="H11" s="129"/>
    </row>
    <row r="12" spans="1:8" ht="30" customHeight="1" thickBot="1">
      <c r="A12" s="383" t="s">
        <v>745</v>
      </c>
      <c r="B12" s="384"/>
      <c r="C12" s="379" t="s">
        <v>706</v>
      </c>
      <c r="D12" s="379"/>
      <c r="E12" s="379"/>
      <c r="F12" s="379"/>
      <c r="G12" s="131"/>
      <c r="H12" s="132"/>
    </row>
    <row r="13" spans="1:8" ht="36.75" customHeight="1" thickTop="1">
      <c r="A13" s="380" t="s">
        <v>689</v>
      </c>
      <c r="B13" s="381"/>
      <c r="C13" s="381"/>
      <c r="D13" s="381"/>
      <c r="E13" s="381"/>
      <c r="F13" s="381"/>
      <c r="G13" s="381"/>
      <c r="H13" s="382"/>
    </row>
    <row r="14" spans="1:8" ht="23.25" customHeight="1">
      <c r="A14" s="385"/>
      <c r="B14" s="375"/>
      <c r="C14" s="375"/>
      <c r="D14" s="375"/>
      <c r="E14" s="375"/>
      <c r="F14" s="375"/>
      <c r="G14" s="375"/>
      <c r="H14" s="133" t="s">
        <v>690</v>
      </c>
    </row>
    <row r="15" spans="1:8" ht="36" customHeight="1">
      <c r="A15" s="362" t="s">
        <v>691</v>
      </c>
      <c r="B15" s="363"/>
      <c r="C15" s="361" t="s">
        <v>754</v>
      </c>
      <c r="D15" s="364"/>
      <c r="E15" s="364"/>
      <c r="F15" s="364"/>
      <c r="G15" s="374"/>
      <c r="H15" s="136">
        <f>'EMPTY-ΔΥΟ ΧΩΡΕΣ'!O20</f>
        <v>0</v>
      </c>
    </row>
    <row r="16" spans="1:8" ht="32.25" customHeight="1">
      <c r="A16" s="362" t="s">
        <v>692</v>
      </c>
      <c r="B16" s="363"/>
      <c r="C16" s="361" t="s">
        <v>947</v>
      </c>
      <c r="D16" s="364"/>
      <c r="E16" s="364"/>
      <c r="F16" s="369" t="s">
        <v>664</v>
      </c>
      <c r="G16" s="376"/>
      <c r="H16" s="155"/>
    </row>
    <row r="17" spans="1:8" ht="33" customHeight="1">
      <c r="A17" s="370" t="s">
        <v>693</v>
      </c>
      <c r="B17" s="371"/>
      <c r="C17" s="134" t="s">
        <v>707</v>
      </c>
      <c r="D17" s="375"/>
      <c r="E17" s="375"/>
      <c r="F17" s="375"/>
      <c r="G17" s="375"/>
      <c r="H17" s="156"/>
    </row>
    <row r="18" spans="1:8" ht="33.75" customHeight="1">
      <c r="A18" s="362" t="s">
        <v>694</v>
      </c>
      <c r="B18" s="363"/>
      <c r="C18" s="135" t="s">
        <v>707</v>
      </c>
      <c r="D18" s="369"/>
      <c r="E18" s="369"/>
      <c r="F18" s="369"/>
      <c r="G18" s="369"/>
      <c r="H18" s="157"/>
    </row>
    <row r="19" spans="1:8" ht="31.5" customHeight="1">
      <c r="A19" s="370" t="s">
        <v>695</v>
      </c>
      <c r="B19" s="371"/>
      <c r="C19" s="361" t="s">
        <v>696</v>
      </c>
      <c r="D19" s="364"/>
      <c r="E19" s="364"/>
      <c r="F19" s="364"/>
      <c r="G19" s="364"/>
      <c r="H19" s="136">
        <v>0</v>
      </c>
    </row>
    <row r="20" spans="1:8" ht="28.5" customHeight="1">
      <c r="A20" s="370"/>
      <c r="B20" s="371"/>
      <c r="C20" s="361" t="s">
        <v>736</v>
      </c>
      <c r="D20" s="364"/>
      <c r="E20" s="364"/>
      <c r="F20" s="364"/>
      <c r="G20" s="364"/>
      <c r="H20" s="136">
        <f>'EMPTY-ΔΥΟ ΧΩΡΕΣ'!R33</f>
        <v>0</v>
      </c>
    </row>
    <row r="21" spans="1:8" ht="27" customHeight="1">
      <c r="A21" s="370"/>
      <c r="B21" s="371"/>
      <c r="C21" s="361" t="s">
        <v>697</v>
      </c>
      <c r="D21" s="364"/>
      <c r="E21" s="364"/>
      <c r="F21" s="364"/>
      <c r="G21" s="364"/>
      <c r="H21" s="136">
        <f>'EMPTY-ΔΥΟ ΧΩΡΕΣ'!M33</f>
        <v>0</v>
      </c>
    </row>
    <row r="22" spans="1:8" ht="26.25" customHeight="1">
      <c r="A22" s="370"/>
      <c r="B22" s="371"/>
      <c r="C22" s="372" t="s">
        <v>757</v>
      </c>
      <c r="D22" s="373"/>
      <c r="E22" s="373"/>
      <c r="F22" s="373"/>
      <c r="G22" s="373"/>
      <c r="H22" s="137">
        <f>'EMPTY-ΔΥΟ ΧΩΡΕΣ'!N29</f>
        <v>0</v>
      </c>
    </row>
    <row r="23" spans="1:8" ht="33" customHeight="1">
      <c r="A23" s="358" t="s">
        <v>698</v>
      </c>
      <c r="B23" s="359"/>
      <c r="C23" s="360" t="s">
        <v>699</v>
      </c>
      <c r="D23" s="360"/>
      <c r="E23" s="360"/>
      <c r="F23" s="360"/>
      <c r="G23" s="361"/>
      <c r="H23" s="136">
        <f>'EMPTY-ΔΥΟ ΧΩΡΕΣ'!R40</f>
        <v>0</v>
      </c>
    </row>
    <row r="24" spans="1:8" ht="31.5" customHeight="1">
      <c r="A24" s="362" t="s">
        <v>700</v>
      </c>
      <c r="B24" s="363"/>
      <c r="C24" s="361" t="s">
        <v>701</v>
      </c>
      <c r="D24" s="364"/>
      <c r="E24" s="364"/>
      <c r="F24" s="364"/>
      <c r="G24" s="364"/>
      <c r="H24" s="136">
        <f>'EMPTY-ΔΥΟ ΧΩΡΕΣ'!M41</f>
        <v>0</v>
      </c>
    </row>
    <row r="25" spans="1:8" ht="30" customHeight="1">
      <c r="A25" s="365" t="s">
        <v>737</v>
      </c>
      <c r="B25" s="366"/>
      <c r="C25" s="366"/>
      <c r="D25" s="366"/>
      <c r="E25" s="366"/>
      <c r="F25" s="366"/>
      <c r="G25" s="366"/>
      <c r="H25" s="159">
        <f>SUM(H15:H24)</f>
        <v>0</v>
      </c>
    </row>
    <row r="26" spans="1:8" ht="30" customHeight="1" thickBot="1">
      <c r="A26" s="367" t="s">
        <v>702</v>
      </c>
      <c r="B26" s="368"/>
      <c r="C26" s="368"/>
      <c r="D26" s="368"/>
      <c r="E26" s="368"/>
      <c r="F26" s="368"/>
      <c r="G26" s="368"/>
      <c r="H26" s="160">
        <f>H25*90%</f>
        <v>0</v>
      </c>
    </row>
    <row r="27" spans="1:8" ht="25.5" customHeight="1" thickTop="1">
      <c r="A27" s="345" t="s">
        <v>703</v>
      </c>
      <c r="B27" s="346"/>
      <c r="C27" s="346"/>
      <c r="D27" s="346"/>
      <c r="E27" s="346"/>
      <c r="F27" s="346"/>
      <c r="G27" s="346"/>
      <c r="H27" s="347"/>
    </row>
    <row r="28" spans="1:8" ht="29.25" customHeight="1">
      <c r="A28" s="345" t="s">
        <v>704</v>
      </c>
      <c r="B28" s="346"/>
      <c r="C28" s="346"/>
      <c r="D28" s="346"/>
      <c r="E28" s="346"/>
      <c r="F28" s="346"/>
      <c r="G28" s="346"/>
      <c r="H28" s="347"/>
    </row>
    <row r="29" spans="1:8" ht="58.5" customHeight="1">
      <c r="A29" s="348" t="s">
        <v>755</v>
      </c>
      <c r="B29" s="349"/>
      <c r="C29" s="349"/>
      <c r="D29" s="349"/>
      <c r="E29" s="349"/>
      <c r="F29" s="349"/>
      <c r="G29" s="349"/>
      <c r="H29" s="350"/>
    </row>
    <row r="30" spans="1:8" ht="42" customHeight="1">
      <c r="A30" s="351">
        <f ca="1">TODAY()</f>
        <v>44263</v>
      </c>
      <c r="B30" s="352"/>
      <c r="C30" s="353"/>
      <c r="D30" s="138"/>
      <c r="E30" s="340"/>
      <c r="F30" s="340"/>
      <c r="G30" s="340"/>
      <c r="H30" s="139"/>
    </row>
    <row r="31" spans="1:8" ht="28.5" customHeight="1">
      <c r="A31" s="354" t="s">
        <v>746</v>
      </c>
      <c r="B31" s="355"/>
      <c r="C31" s="356"/>
      <c r="D31" s="140"/>
      <c r="E31" s="357" t="s">
        <v>747</v>
      </c>
      <c r="F31" s="357"/>
      <c r="G31" s="357"/>
      <c r="H31" s="141"/>
    </row>
    <row r="32" spans="1:8" ht="50.25" customHeight="1">
      <c r="A32" s="334" t="s">
        <v>748</v>
      </c>
      <c r="B32" s="335"/>
      <c r="C32" s="336"/>
      <c r="D32" s="138"/>
      <c r="E32" s="340"/>
      <c r="F32" s="340"/>
      <c r="G32" s="340"/>
      <c r="H32" s="139"/>
    </row>
    <row r="33" spans="1:8" ht="19.5" customHeight="1">
      <c r="A33" s="337"/>
      <c r="B33" s="338"/>
      <c r="C33" s="339"/>
      <c r="D33" s="140"/>
      <c r="E33" s="341" t="s">
        <v>749</v>
      </c>
      <c r="F33" s="341"/>
      <c r="G33" s="341"/>
      <c r="H33" s="141"/>
    </row>
    <row r="34" spans="1:8" ht="47.25" customHeight="1">
      <c r="A34" s="334" t="s">
        <v>750</v>
      </c>
      <c r="B34" s="335"/>
      <c r="C34" s="335"/>
      <c r="D34" s="138"/>
      <c r="E34" s="340"/>
      <c r="F34" s="340"/>
      <c r="G34" s="340"/>
      <c r="H34" s="139"/>
    </row>
    <row r="35" spans="1:8" ht="23.25" customHeight="1" thickBot="1">
      <c r="A35" s="342"/>
      <c r="B35" s="343"/>
      <c r="C35" s="343"/>
      <c r="D35" s="142"/>
      <c r="E35" s="344" t="s">
        <v>749</v>
      </c>
      <c r="F35" s="344"/>
      <c r="G35" s="344"/>
      <c r="H35" s="143"/>
    </row>
    <row r="36" ht="15.75" thickTop="1"/>
    <row r="42" ht="15" hidden="1"/>
    <row r="43" ht="15" hidden="1"/>
    <row r="44" spans="2:4" ht="15" hidden="1">
      <c r="B44" s="120" t="s">
        <v>705</v>
      </c>
      <c r="C44" s="120" t="s">
        <v>677</v>
      </c>
      <c r="D44" s="120" t="s">
        <v>706</v>
      </c>
    </row>
    <row r="45" spans="2:4" ht="15" hidden="1">
      <c r="B45" s="120" t="s">
        <v>751</v>
      </c>
      <c r="C45" s="120" t="s">
        <v>707</v>
      </c>
      <c r="D45" s="120" t="s">
        <v>688</v>
      </c>
    </row>
    <row r="46" spans="2:3" ht="15" hidden="1">
      <c r="B46" s="120" t="s">
        <v>752</v>
      </c>
      <c r="C46" s="120" t="s">
        <v>664</v>
      </c>
    </row>
    <row r="47" ht="15" hidden="1">
      <c r="C47" s="120" t="s">
        <v>948</v>
      </c>
    </row>
    <row r="48" ht="15" hidden="1">
      <c r="C48" s="120" t="s">
        <v>758</v>
      </c>
    </row>
    <row r="49" ht="15" hidden="1">
      <c r="C49" s="120" t="s">
        <v>759</v>
      </c>
    </row>
    <row r="50" ht="15" hidden="1"/>
    <row r="51" ht="15" hidden="1"/>
  </sheetData>
  <sheetProtection password="CC3D" sheet="1"/>
  <mergeCells count="56">
    <mergeCell ref="A34:C35"/>
    <mergeCell ref="E34:G34"/>
    <mergeCell ref="E35:G35"/>
    <mergeCell ref="A29:H29"/>
    <mergeCell ref="A30:C30"/>
    <mergeCell ref="E30:G30"/>
    <mergeCell ref="A31:C31"/>
    <mergeCell ref="E31:G31"/>
    <mergeCell ref="A32:C33"/>
    <mergeCell ref="E32:G32"/>
    <mergeCell ref="E33:G33"/>
    <mergeCell ref="A24:B24"/>
    <mergeCell ref="C24:G24"/>
    <mergeCell ref="A25:G25"/>
    <mergeCell ref="A26:G26"/>
    <mergeCell ref="A27:H27"/>
    <mergeCell ref="A28:H28"/>
    <mergeCell ref="A19:B22"/>
    <mergeCell ref="C19:G19"/>
    <mergeCell ref="C20:G20"/>
    <mergeCell ref="C21:G21"/>
    <mergeCell ref="C22:G22"/>
    <mergeCell ref="A23:B23"/>
    <mergeCell ref="C23:G23"/>
    <mergeCell ref="A16:B16"/>
    <mergeCell ref="C16:E16"/>
    <mergeCell ref="F16:G16"/>
    <mergeCell ref="A17:B17"/>
    <mergeCell ref="D17:G17"/>
    <mergeCell ref="A18:B18"/>
    <mergeCell ref="D18:G18"/>
    <mergeCell ref="A12:B12"/>
    <mergeCell ref="C12:F12"/>
    <mergeCell ref="A13:H13"/>
    <mergeCell ref="A14:G14"/>
    <mergeCell ref="A15:B15"/>
    <mergeCell ref="C15:G15"/>
    <mergeCell ref="A9:B9"/>
    <mergeCell ref="D9:E9"/>
    <mergeCell ref="A10:B10"/>
    <mergeCell ref="D10:H10"/>
    <mergeCell ref="A11:B11"/>
    <mergeCell ref="E11:F11"/>
    <mergeCell ref="A6:B6"/>
    <mergeCell ref="C6:H6"/>
    <mergeCell ref="A7:B7"/>
    <mergeCell ref="C7:D7"/>
    <mergeCell ref="E7:F7"/>
    <mergeCell ref="A8:B8"/>
    <mergeCell ref="D8:E8"/>
    <mergeCell ref="A1:H1"/>
    <mergeCell ref="A2:H2"/>
    <mergeCell ref="A4:C4"/>
    <mergeCell ref="D4:H4"/>
    <mergeCell ref="A5:B5"/>
    <mergeCell ref="C5:H5"/>
  </mergeCells>
  <dataValidations count="4">
    <dataValidation type="list" allowBlank="1" showInputMessage="1" showErrorMessage="1" sqref="C12:F12">
      <formula1>$D$44:$D$45</formula1>
    </dataValidation>
    <dataValidation type="list" allowBlank="1" showInputMessage="1" showErrorMessage="1" sqref="F8:F9 C17:C18 C11">
      <formula1>$C$44:$C$45</formula1>
    </dataValidation>
    <dataValidation type="list" allowBlank="1" showInputMessage="1" showErrorMessage="1" sqref="C7:D7">
      <formula1>$B$44:$B$46</formula1>
    </dataValidation>
    <dataValidation type="list" allowBlank="1" showInputMessage="1" showErrorMessage="1" sqref="F16:G16">
      <formula1>$C$46:$C$49</formula1>
    </dataValidation>
  </dataValidations>
  <printOptions horizontalCentered="1" verticalCentered="1"/>
  <pageMargins left="0" right="0" top="0" bottom="0" header="0.118110236220472" footer="0.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H40" sqref="H40"/>
    </sheetView>
  </sheetViews>
  <sheetFormatPr defaultColWidth="9.140625" defaultRowHeight="15"/>
  <cols>
    <col min="1" max="1" width="3.00390625" style="89" customWidth="1"/>
    <col min="2" max="12" width="9.140625" style="89" customWidth="1"/>
    <col min="13" max="13" width="6.00390625" style="89" customWidth="1"/>
    <col min="14" max="16384" width="9.140625" style="89" customWidth="1"/>
  </cols>
  <sheetData>
    <row r="1" ht="15.75" thickBot="1"/>
    <row r="2" spans="1:13" ht="1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ht="15.75">
      <c r="A3" s="164"/>
      <c r="B3" s="171" t="s">
        <v>760</v>
      </c>
      <c r="C3" s="172"/>
      <c r="D3" s="172"/>
      <c r="E3" s="172"/>
      <c r="F3" s="172"/>
      <c r="G3" s="165"/>
      <c r="H3" s="165"/>
      <c r="I3" s="165"/>
      <c r="J3" s="165"/>
      <c r="K3" s="165"/>
      <c r="L3" s="165"/>
      <c r="M3" s="166"/>
    </row>
    <row r="4" spans="1:13" ht="1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</row>
    <row r="5" spans="1:13" ht="19.5" customHeight="1">
      <c r="A5" s="164"/>
      <c r="B5" s="185" t="s">
        <v>951</v>
      </c>
      <c r="C5" s="18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1:13" ht="19.5" customHeight="1">
      <c r="A7" s="164"/>
      <c r="B7" s="165" t="s">
        <v>733</v>
      </c>
      <c r="C7" s="165"/>
      <c r="D7" s="165"/>
      <c r="E7" s="165"/>
      <c r="F7" s="165"/>
      <c r="G7" s="165"/>
      <c r="H7" s="165"/>
      <c r="I7" s="165"/>
      <c r="J7" s="165"/>
      <c r="K7" s="167" t="s">
        <v>727</v>
      </c>
      <c r="L7" s="165" t="s">
        <v>729</v>
      </c>
      <c r="M7" s="166"/>
    </row>
    <row r="8" spans="1:13" ht="19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7" t="s">
        <v>727</v>
      </c>
      <c r="L8" s="165" t="s">
        <v>730</v>
      </c>
      <c r="M8" s="166"/>
    </row>
    <row r="9" spans="1:13" ht="19.5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</row>
    <row r="10" spans="1:13" ht="19.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</row>
    <row r="11" spans="1:13" ht="19.5" customHeight="1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</row>
    <row r="12" spans="1:13" ht="19.5" customHeight="1">
      <c r="A12" s="164"/>
      <c r="B12" s="165"/>
      <c r="C12" s="405"/>
      <c r="D12" s="405"/>
      <c r="E12" s="405"/>
      <c r="F12" s="165"/>
      <c r="G12" s="406"/>
      <c r="H12" s="406"/>
      <c r="I12" s="406"/>
      <c r="J12" s="91"/>
      <c r="K12" s="402">
        <f ca="1">TODAY()</f>
        <v>44263</v>
      </c>
      <c r="L12" s="403"/>
      <c r="M12" s="166"/>
    </row>
    <row r="13" spans="1:13" ht="19.5" customHeight="1">
      <c r="A13" s="164"/>
      <c r="B13" s="165"/>
      <c r="C13" s="404" t="s">
        <v>731</v>
      </c>
      <c r="D13" s="404"/>
      <c r="E13" s="404"/>
      <c r="F13" s="165"/>
      <c r="G13" s="404" t="s">
        <v>732</v>
      </c>
      <c r="H13" s="404"/>
      <c r="I13" s="404"/>
      <c r="J13" s="91"/>
      <c r="K13" s="404" t="s">
        <v>734</v>
      </c>
      <c r="L13" s="404"/>
      <c r="M13" s="166"/>
    </row>
    <row r="14" spans="1:13" ht="19.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1:13" ht="19.5" customHeight="1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</row>
    <row r="16" spans="1:13" ht="1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</row>
    <row r="17" spans="1:13" ht="15.75" thickBo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</row>
    <row r="22" ht="15" hidden="1"/>
    <row r="23" ht="15" hidden="1">
      <c r="C23" s="88" t="s">
        <v>727</v>
      </c>
    </row>
    <row r="24" ht="15" hidden="1">
      <c r="C24" s="88">
        <v>1</v>
      </c>
    </row>
    <row r="25" ht="15" hidden="1">
      <c r="C25" s="88">
        <v>2</v>
      </c>
    </row>
    <row r="26" ht="15" hidden="1">
      <c r="C26" s="94">
        <v>3</v>
      </c>
    </row>
    <row r="27" ht="15" hidden="1">
      <c r="C27" s="94">
        <v>4</v>
      </c>
    </row>
    <row r="28" ht="15" hidden="1">
      <c r="C28" s="94">
        <v>5</v>
      </c>
    </row>
    <row r="29" ht="15" hidden="1">
      <c r="C29" s="94">
        <v>6</v>
      </c>
    </row>
    <row r="30" ht="15" hidden="1">
      <c r="C30" s="94">
        <v>7</v>
      </c>
    </row>
    <row r="31" ht="15" hidden="1">
      <c r="C31" s="94">
        <v>8</v>
      </c>
    </row>
    <row r="32" ht="15" hidden="1">
      <c r="C32" s="94">
        <v>9</v>
      </c>
    </row>
    <row r="33" ht="15" hidden="1">
      <c r="C33" s="94">
        <v>10</v>
      </c>
    </row>
    <row r="34" ht="15" hidden="1"/>
    <row r="35" ht="15" hidden="1"/>
  </sheetData>
  <sheetProtection password="CC3D" sheet="1"/>
  <mergeCells count="6">
    <mergeCell ref="K12:L12"/>
    <mergeCell ref="K13:L13"/>
    <mergeCell ref="C12:E12"/>
    <mergeCell ref="C13:E13"/>
    <mergeCell ref="G13:I13"/>
    <mergeCell ref="G12:I12"/>
  </mergeCells>
  <dataValidations count="1">
    <dataValidation type="list" allowBlank="1" showInputMessage="1" showErrorMessage="1" sqref="K7:K8">
      <formula1>$C$23:$C$33</formula1>
    </dataValidation>
  </dataValidations>
  <printOptions horizontalCentered="1"/>
  <pageMargins left="0" right="0" top="0.748031496062992" bottom="0.748031496062992" header="0.31496062992126" footer="0.31496062992126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9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.7109375" style="0" customWidth="1"/>
    <col min="2" max="2" width="9.140625" style="87" customWidth="1"/>
    <col min="7" max="7" width="14.140625" style="0" customWidth="1"/>
  </cols>
  <sheetData>
    <row r="1" ht="15.75" thickBot="1"/>
    <row r="2" spans="2:16" ht="27.75" customHeight="1" thickTop="1">
      <c r="B2" s="407" t="s">
        <v>735</v>
      </c>
      <c r="C2" s="408"/>
      <c r="D2" s="408"/>
      <c r="E2" s="408"/>
      <c r="F2" s="408"/>
      <c r="G2" s="408"/>
      <c r="H2" s="408"/>
      <c r="I2" s="408"/>
      <c r="J2" s="408"/>
      <c r="K2" s="408"/>
      <c r="L2" s="173"/>
      <c r="M2" s="173"/>
      <c r="N2" s="173"/>
      <c r="O2" s="173"/>
      <c r="P2" s="174"/>
    </row>
    <row r="3" spans="2:16" ht="12.75" customHeigh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7"/>
      <c r="M3" s="177"/>
      <c r="N3" s="177"/>
      <c r="O3" s="177"/>
      <c r="P3" s="178"/>
    </row>
    <row r="4" spans="2:16" s="89" customFormat="1" ht="24.75" customHeight="1">
      <c r="B4" s="179">
        <v>1</v>
      </c>
      <c r="C4" s="165" t="s">
        <v>708</v>
      </c>
      <c r="D4" s="165"/>
      <c r="E4" s="165"/>
      <c r="F4" s="165"/>
      <c r="G4" s="165"/>
      <c r="H4" s="165"/>
      <c r="I4" s="165"/>
      <c r="J4" s="165"/>
      <c r="K4" s="167" t="s">
        <v>728</v>
      </c>
      <c r="L4" s="165"/>
      <c r="M4" s="165"/>
      <c r="N4" s="165"/>
      <c r="O4" s="165"/>
      <c r="P4" s="180"/>
    </row>
    <row r="5" spans="2:16" s="89" customFormat="1" ht="24.75" customHeight="1">
      <c r="B5" s="179">
        <f>B4+1</f>
        <v>2</v>
      </c>
      <c r="C5" s="165" t="s">
        <v>709</v>
      </c>
      <c r="D5" s="165"/>
      <c r="E5" s="165"/>
      <c r="F5" s="165"/>
      <c r="G5" s="165"/>
      <c r="H5" s="165"/>
      <c r="I5" s="165"/>
      <c r="J5" s="165"/>
      <c r="K5" s="167" t="s">
        <v>728</v>
      </c>
      <c r="L5" s="165"/>
      <c r="M5" s="165"/>
      <c r="N5" s="165"/>
      <c r="O5" s="165"/>
      <c r="P5" s="180"/>
    </row>
    <row r="6" spans="2:16" s="89" customFormat="1" ht="24.75" customHeight="1">
      <c r="B6" s="179">
        <f>B5+1</f>
        <v>3</v>
      </c>
      <c r="C6" s="165" t="s">
        <v>710</v>
      </c>
      <c r="D6" s="165"/>
      <c r="E6" s="165"/>
      <c r="F6" s="165"/>
      <c r="G6" s="165"/>
      <c r="H6" s="165"/>
      <c r="I6" s="165"/>
      <c r="J6" s="165"/>
      <c r="K6" s="167" t="s">
        <v>728</v>
      </c>
      <c r="L6" s="165"/>
      <c r="M6" s="165"/>
      <c r="N6" s="165"/>
      <c r="O6" s="165"/>
      <c r="P6" s="180"/>
    </row>
    <row r="7" spans="2:16" s="89" customFormat="1" ht="24.75" customHeight="1">
      <c r="B7" s="179">
        <f>B6+1</f>
        <v>4</v>
      </c>
      <c r="C7" s="165" t="s">
        <v>711</v>
      </c>
      <c r="D7" s="165"/>
      <c r="E7" s="165"/>
      <c r="F7" s="165" t="s">
        <v>952</v>
      </c>
      <c r="G7" s="165"/>
      <c r="H7" s="165"/>
      <c r="I7" s="165"/>
      <c r="J7" s="165"/>
      <c r="K7" s="165"/>
      <c r="L7" s="165"/>
      <c r="M7" s="165"/>
      <c r="N7" s="165"/>
      <c r="O7" s="165"/>
      <c r="P7" s="181" t="s">
        <v>727</v>
      </c>
    </row>
    <row r="8" spans="2:16" s="89" customFormat="1" ht="24.75" customHeight="1">
      <c r="B8" s="179"/>
      <c r="C8" s="165"/>
      <c r="D8" s="165"/>
      <c r="E8" s="165"/>
      <c r="F8" s="165" t="s">
        <v>717</v>
      </c>
      <c r="G8" s="165"/>
      <c r="H8" s="165"/>
      <c r="I8" s="165"/>
      <c r="J8" s="165"/>
      <c r="K8" s="165"/>
      <c r="L8" s="165"/>
      <c r="M8" s="165"/>
      <c r="N8" s="165"/>
      <c r="O8" s="165"/>
      <c r="P8" s="181" t="s">
        <v>727</v>
      </c>
    </row>
    <row r="9" spans="2:16" s="89" customFormat="1" ht="24.75" customHeight="1">
      <c r="B9" s="179"/>
      <c r="C9" s="165"/>
      <c r="D9" s="165"/>
      <c r="E9" s="165"/>
      <c r="F9" s="165" t="s">
        <v>712</v>
      </c>
      <c r="G9" s="165"/>
      <c r="H9" s="165"/>
      <c r="I9" s="165"/>
      <c r="J9" s="165"/>
      <c r="K9" s="165"/>
      <c r="L9" s="165"/>
      <c r="M9" s="165"/>
      <c r="N9" s="165"/>
      <c r="O9" s="165"/>
      <c r="P9" s="181" t="s">
        <v>727</v>
      </c>
    </row>
    <row r="10" spans="2:16" s="89" customFormat="1" ht="24.75" customHeight="1">
      <c r="B10" s="179">
        <f>B7+1</f>
        <v>5</v>
      </c>
      <c r="C10" s="165" t="s">
        <v>713</v>
      </c>
      <c r="D10" s="165"/>
      <c r="E10" s="165"/>
      <c r="F10" s="165" t="s">
        <v>714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81" t="s">
        <v>727</v>
      </c>
    </row>
    <row r="11" spans="2:16" s="89" customFormat="1" ht="24.75" customHeight="1">
      <c r="B11" s="179"/>
      <c r="C11" s="165"/>
      <c r="D11" s="165"/>
      <c r="E11" s="165"/>
      <c r="F11" s="165" t="s">
        <v>715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81" t="s">
        <v>727</v>
      </c>
    </row>
    <row r="12" spans="2:16" s="89" customFormat="1" ht="24.75" customHeight="1">
      <c r="B12" s="179">
        <f>B10+1</f>
        <v>6</v>
      </c>
      <c r="C12" s="165" t="s">
        <v>716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7" t="s">
        <v>727</v>
      </c>
      <c r="O12" s="165"/>
      <c r="P12" s="180"/>
    </row>
    <row r="13" spans="2:16" s="89" customFormat="1" ht="24.75" customHeight="1">
      <c r="B13" s="179">
        <f>B12+1</f>
        <v>7</v>
      </c>
      <c r="C13" s="165" t="s">
        <v>718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7" t="s">
        <v>727</v>
      </c>
      <c r="O13" s="165"/>
      <c r="P13" s="180"/>
    </row>
    <row r="14" spans="2:16" s="89" customFormat="1" ht="24.75" customHeight="1">
      <c r="B14" s="179"/>
      <c r="C14" s="165" t="s">
        <v>719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7" t="s">
        <v>727</v>
      </c>
      <c r="O14" s="165"/>
      <c r="P14" s="180"/>
    </row>
    <row r="15" spans="2:16" s="89" customFormat="1" ht="24.75" customHeight="1">
      <c r="B15" s="179">
        <f>B13+1</f>
        <v>8</v>
      </c>
      <c r="C15" s="165" t="s">
        <v>720</v>
      </c>
      <c r="D15" s="165"/>
      <c r="E15" s="165"/>
      <c r="F15" s="165"/>
      <c r="G15" s="165"/>
      <c r="H15" s="165"/>
      <c r="I15" s="165" t="s">
        <v>723</v>
      </c>
      <c r="J15" s="165"/>
      <c r="K15" s="165"/>
      <c r="L15" s="165"/>
      <c r="M15" s="165"/>
      <c r="N15" s="167" t="s">
        <v>727</v>
      </c>
      <c r="O15" s="165"/>
      <c r="P15" s="180"/>
    </row>
    <row r="16" spans="2:16" s="89" customFormat="1" ht="24.75" customHeight="1">
      <c r="B16" s="179"/>
      <c r="C16" s="165"/>
      <c r="D16" s="165"/>
      <c r="E16" s="165"/>
      <c r="F16" s="165"/>
      <c r="G16" s="165"/>
      <c r="H16" s="165"/>
      <c r="I16" s="165" t="s">
        <v>721</v>
      </c>
      <c r="J16" s="165"/>
      <c r="K16" s="165"/>
      <c r="L16" s="165"/>
      <c r="M16" s="165"/>
      <c r="N16" s="167" t="s">
        <v>727</v>
      </c>
      <c r="O16" s="165"/>
      <c r="P16" s="180"/>
    </row>
    <row r="17" spans="2:16" s="89" customFormat="1" ht="24.75" customHeight="1">
      <c r="B17" s="179"/>
      <c r="C17" s="165"/>
      <c r="D17" s="165"/>
      <c r="E17" s="165"/>
      <c r="F17" s="165"/>
      <c r="G17" s="165"/>
      <c r="H17" s="165"/>
      <c r="I17" s="165" t="s">
        <v>722</v>
      </c>
      <c r="J17" s="165"/>
      <c r="K17" s="165"/>
      <c r="L17" s="165"/>
      <c r="M17" s="165"/>
      <c r="N17" s="167" t="s">
        <v>727</v>
      </c>
      <c r="O17" s="165"/>
      <c r="P17" s="180"/>
    </row>
    <row r="18" spans="2:16" s="89" customFormat="1" ht="24.75" customHeight="1">
      <c r="B18" s="179">
        <f>B15+1</f>
        <v>9</v>
      </c>
      <c r="C18" s="165" t="s">
        <v>724</v>
      </c>
      <c r="D18" s="165"/>
      <c r="E18" s="165"/>
      <c r="F18" s="165"/>
      <c r="G18" s="165"/>
      <c r="H18" s="165"/>
      <c r="I18" s="167" t="s">
        <v>727</v>
      </c>
      <c r="J18" s="165"/>
      <c r="K18" s="165"/>
      <c r="L18" s="165"/>
      <c r="M18" s="165"/>
      <c r="N18" s="165"/>
      <c r="O18" s="165"/>
      <c r="P18" s="180"/>
    </row>
    <row r="19" spans="2:16" s="89" customFormat="1" ht="24.75" customHeight="1" thickBot="1">
      <c r="B19" s="179">
        <f>B18+1</f>
        <v>10</v>
      </c>
      <c r="C19" s="165" t="s">
        <v>726</v>
      </c>
      <c r="D19" s="165"/>
      <c r="E19" s="167" t="s">
        <v>677</v>
      </c>
      <c r="F19" s="165" t="s">
        <v>725</v>
      </c>
      <c r="G19" s="117">
        <v>10000</v>
      </c>
      <c r="H19" s="165"/>
      <c r="I19" s="165"/>
      <c r="J19" s="165"/>
      <c r="K19" s="165"/>
      <c r="L19" s="165"/>
      <c r="M19" s="165"/>
      <c r="N19" s="165"/>
      <c r="O19" s="165"/>
      <c r="P19" s="180"/>
    </row>
    <row r="20" spans="2:16" s="89" customFormat="1" ht="24.75" customHeight="1" thickTop="1">
      <c r="B20" s="179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80"/>
    </row>
    <row r="21" spans="2:16" s="89" customFormat="1" ht="24.75" customHeight="1" thickBot="1">
      <c r="B21" s="182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4"/>
    </row>
    <row r="22" s="89" customFormat="1" ht="24.75" customHeight="1" thickTop="1">
      <c r="B22" s="88"/>
    </row>
    <row r="23" s="89" customFormat="1" ht="24.75" customHeight="1">
      <c r="B23" s="88"/>
    </row>
    <row r="24" spans="2:4" s="89" customFormat="1" ht="24.75" customHeight="1" hidden="1">
      <c r="B24" s="88"/>
      <c r="C24" s="89" t="s">
        <v>677</v>
      </c>
      <c r="D24" s="90" t="s">
        <v>727</v>
      </c>
    </row>
    <row r="25" spans="2:4" s="89" customFormat="1" ht="24.75" customHeight="1" hidden="1">
      <c r="B25" s="88"/>
      <c r="C25" s="89" t="s">
        <v>678</v>
      </c>
      <c r="D25" s="90" t="s">
        <v>728</v>
      </c>
    </row>
    <row r="26" s="89" customFormat="1" ht="24.75" customHeight="1" hidden="1">
      <c r="B26" s="88"/>
    </row>
    <row r="27" s="89" customFormat="1" ht="24.75" customHeight="1" hidden="1">
      <c r="B27" s="88"/>
    </row>
    <row r="28" s="89" customFormat="1" ht="15">
      <c r="B28" s="88"/>
    </row>
    <row r="29" s="89" customFormat="1" ht="15">
      <c r="B29" s="88"/>
    </row>
  </sheetData>
  <sheetProtection password="CC3D" sheet="1"/>
  <mergeCells count="1">
    <mergeCell ref="B2:K2"/>
  </mergeCells>
  <dataValidations count="2">
    <dataValidation type="list" allowBlank="1" showInputMessage="1" showErrorMessage="1" sqref="E19">
      <formula1>$C$24:$C$25</formula1>
    </dataValidation>
    <dataValidation type="list" allowBlank="1" showInputMessage="1" showErrorMessage="1" sqref="K4:K6 P7:P11 N12:N17 I18">
      <formula1>$D$24:$D$25</formula1>
    </dataValidation>
  </dataValidations>
  <printOptions horizontalCentered="1"/>
  <pageMargins left="0" right="0" top="0.748031496062992" bottom="0.748031496062992" header="0.31496062992126" footer="0.3149606299212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2021-03-08T12:52:29Z</dcterms:modified>
  <cp:category/>
  <cp:version/>
  <cp:contentType/>
  <cp:contentStatus/>
</cp:coreProperties>
</file>